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対戦表案1" sheetId="1" r:id="rId1"/>
    <sheet name="対戦表案2" sheetId="2" r:id="rId2"/>
    <sheet name="対戦表の作り方" sheetId="3" r:id="rId3"/>
    <sheet name="戦績表" sheetId="4" r:id="rId4"/>
    <sheet name="戦績表の使い方" sheetId="5" r:id="rId5"/>
  </sheets>
  <externalReferences>
    <externalReference r:id="rId8"/>
    <externalReference r:id="rId9"/>
  </externalReferences>
  <definedNames>
    <definedName name="_Key1" localSheetId="3" hidden="1">'戦績表'!#REF!</definedName>
    <definedName name="_Key1" localSheetId="4" hidden="1">'戦績表の使い方'!#REF!</definedName>
    <definedName name="_Key1" hidden="1">#REF!</definedName>
    <definedName name="_Order1" hidden="1">0</definedName>
    <definedName name="_Sort" localSheetId="3" hidden="1">'戦績表'!#REF!</definedName>
    <definedName name="_Sort" localSheetId="4" hidden="1">'戦績表の使い方'!#REF!</definedName>
    <definedName name="_Sort" hidden="1">#REF!</definedName>
    <definedName name="HPエリア" localSheetId="3">'戦績表'!$A$1:$AI$53</definedName>
    <definedName name="HPエリア">#REF!</definedName>
    <definedName name="ＨＰ領域" localSheetId="4">'戦績表の使い方'!$B$1:$AU$53</definedName>
    <definedName name="ＨＰ領域A">#REF!</definedName>
    <definedName name="ＨＰ領域B" localSheetId="4">'戦績表の使い方'!$B$1:$AU$53</definedName>
    <definedName name="ＨＰ領域B">'[2]Bﾌﾞﾛｯｸ'!$B$1:$AU$44</definedName>
    <definedName name="_xlnm.Print_Area" localSheetId="3">'戦績表'!$B$1:$AH$53</definedName>
    <definedName name="_xlnm.Print_Area" localSheetId="4">'戦績表の使い方'!$C$1:$AU$53</definedName>
    <definedName name="_xlnm.Print_Area" localSheetId="2">'対戦表の作り方'!$A$1:$J$38</definedName>
    <definedName name="_xlnm.Print_Area" localSheetId="0">'対戦表案1'!$A$1:$J$38</definedName>
    <definedName name="_xlnm.Print_Area" localSheetId="1">'対戦表案2'!$A$1:$S$38</definedName>
    <definedName name="Print_Area_MI" localSheetId="3">'戦績表'!$B$1:$AH$53</definedName>
    <definedName name="Print_Area_MI" localSheetId="4">'戦績表の使い方'!$C$1:$AU$53</definedName>
  </definedNames>
  <calcPr fullCalcOnLoad="1"/>
</workbook>
</file>

<file path=xl/sharedStrings.xml><?xml version="1.0" encoding="utf-8"?>
<sst xmlns="http://schemas.openxmlformats.org/spreadsheetml/2006/main" count="819" uniqueCount="103">
  <si>
    <t>月日</t>
  </si>
  <si>
    <t>時間</t>
  </si>
  <si>
    <t>会場</t>
  </si>
  <si>
    <t>①</t>
  </si>
  <si>
    <t>②</t>
  </si>
  <si>
    <t>③</t>
  </si>
  <si>
    <t>対戦チーム</t>
  </si>
  <si>
    <t>審判</t>
  </si>
  <si>
    <t>間の島</t>
  </si>
  <si>
    <t>松原橋</t>
  </si>
  <si>
    <t>新里総合Ｇ</t>
  </si>
  <si>
    <t>2008年度　桐生サッカーリーグ２部戦績表</t>
  </si>
  <si>
    <t>勝</t>
  </si>
  <si>
    <t>　</t>
  </si>
  <si>
    <t>得</t>
  </si>
  <si>
    <t>失</t>
  </si>
  <si>
    <t>順</t>
  </si>
  <si>
    <t>試</t>
  </si>
  <si>
    <t>分</t>
  </si>
  <si>
    <t>負</t>
  </si>
  <si>
    <t>合</t>
  </si>
  <si>
    <t>勝ち</t>
  </si>
  <si>
    <t>分け</t>
  </si>
  <si>
    <t>負け</t>
  </si>
  <si>
    <t>点</t>
  </si>
  <si>
    <t>差</t>
  </si>
  <si>
    <t>位</t>
  </si>
  <si>
    <t>数</t>
  </si>
  <si>
    <t/>
  </si>
  <si>
    <t>－</t>
  </si>
  <si>
    <t xml:space="preserve"> </t>
  </si>
  <si>
    <t>太陽クラブ</t>
  </si>
  <si>
    <t>蹴球ﾌｧｲﾀｰｽﾞ</t>
  </si>
  <si>
    <t>気流クラブ</t>
  </si>
  <si>
    <t>ＦＣ四葉</t>
  </si>
  <si>
    <t>星蹴会</t>
  </si>
  <si>
    <t xml:space="preserve">  得 点 者</t>
  </si>
  <si>
    <t>後藤　彰</t>
  </si>
  <si>
    <t>中島和明</t>
  </si>
  <si>
    <t>安部　宏</t>
  </si>
  <si>
    <t xml:space="preserve">  優勝</t>
  </si>
  <si>
    <t xml:space="preserve">  ２位　</t>
  </si>
  <si>
    <t xml:space="preserve">  ３位　</t>
  </si>
  <si>
    <t xml:space="preserve">  最優秀選手</t>
  </si>
  <si>
    <t xml:space="preserve">  得点王</t>
  </si>
  <si>
    <t>　　　　　　　　　点</t>
  </si>
  <si>
    <t>合計</t>
  </si>
  <si>
    <t>　備　　考</t>
  </si>
  <si>
    <t xml:space="preserve"> 合 計</t>
  </si>
  <si>
    <t>試合数</t>
  </si>
  <si>
    <t>ＦＣガッツ</t>
  </si>
  <si>
    <t>※</t>
  </si>
  <si>
    <t>6</t>
  </si>
  <si>
    <t>2</t>
  </si>
  <si>
    <t>ｵｰﾊﾞｰ40ｸﾗﾌﾞ</t>
  </si>
  <si>
    <t>ＦＣスカイ</t>
  </si>
  <si>
    <t>ヴェルディＳＣ</t>
  </si>
  <si>
    <t>ＮＩＴ</t>
  </si>
  <si>
    <t>ウィにんぐクラブ</t>
  </si>
  <si>
    <t>　　　　　　</t>
  </si>
  <si>
    <t>　　　　　　　　　　</t>
  </si>
  <si>
    <t>（　　　　　　）</t>
  </si>
  <si>
    <t>負け</t>
  </si>
  <si>
    <t>TOTAL</t>
  </si>
  <si>
    <t xml:space="preserve">  優勝　</t>
  </si>
  <si>
    <t xml:space="preserve">  ２位　　</t>
  </si>
  <si>
    <t xml:space="preserve">  ３位　　</t>
  </si>
  <si>
    <t xml:space="preserve">  得点王</t>
  </si>
  <si>
    <t>〔   〕</t>
  </si>
  <si>
    <t>チーム名</t>
  </si>
  <si>
    <t>会場名</t>
  </si>
  <si>
    <t>2011年　第45回　桐生サッカーリーグ　１部戦績表</t>
  </si>
  <si>
    <t>1.上のチーム名と会場名を入力します。</t>
  </si>
  <si>
    <t>2.対戦表シートの月日に確保してある日付とその会場番号を入力します。</t>
  </si>
  <si>
    <t>　※会場番号の入力は、一時的にＢ列を広げて入力します。</t>
  </si>
  <si>
    <t>3.対戦表は、各チームの第一試合（会場準備）や最終試合（片付け）・審判数がほぼ均等になる</t>
  </si>
  <si>
    <t>　ようになっています。</t>
  </si>
  <si>
    <t>【対戦表の作り方】</t>
  </si>
  <si>
    <t>番号</t>
  </si>
  <si>
    <t>時間：①10：00-11：30、②12：00-13：30、③14：00-15：30</t>
  </si>
  <si>
    <t>2014年  第48回 桐生サッカーリーグ　対戦表</t>
  </si>
  <si>
    <t>1/26</t>
  </si>
  <si>
    <t>2/2</t>
  </si>
  <si>
    <t>2/9</t>
  </si>
  <si>
    <t>2/16</t>
  </si>
  <si>
    <t>2/23</t>
  </si>
  <si>
    <t>3/2</t>
  </si>
  <si>
    <t>3/9</t>
  </si>
  <si>
    <t>3/16</t>
  </si>
  <si>
    <t>3/30</t>
  </si>
  <si>
    <t>4/6</t>
  </si>
  <si>
    <t>4/13</t>
  </si>
  <si>
    <t>備　　考</t>
  </si>
  <si>
    <t>退　　場</t>
  </si>
  <si>
    <t>警　　告</t>
  </si>
  <si>
    <t>ＯＧ</t>
  </si>
  <si>
    <t>　対戦表1を修正する場合は、一時的にＥ・Ｇ（対戦チーム）とＩ(審判)を広げて、それぞれにチーム</t>
  </si>
  <si>
    <t>　番号を入力し修正します。</t>
  </si>
  <si>
    <t>　対戦表2を修正する場合は、一時的にＥ・Ｇ・Ｎ・Ｐ（対戦チーム）とＩ・Ｒ(審判)を広げて、それぞれ</t>
  </si>
  <si>
    <t>　にチーム番号を入力し修正します。</t>
  </si>
  <si>
    <t>時間：①10：00-11：30、②12：00-13：30</t>
  </si>
  <si>
    <t>ﾗｲﾝｶｰ･石灰･巻尺･搬出入
ﾎﾟｰﾙ搬入担当</t>
  </si>
  <si>
    <t>ﾎﾟｰﾙ返却担当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</si>
</sst>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7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u val="single"/>
      <sz val="11"/>
      <name val="ＭＳ 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0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2" fillId="31" borderId="0" applyNumberFormat="0" applyBorder="0" applyAlignment="0" applyProtection="0"/>
  </cellStyleXfs>
  <cellXfs count="37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16" xfId="60" applyFont="1" applyBorder="1" applyAlignment="1" quotePrefix="1">
      <alignment horizontal="left"/>
      <protection/>
    </xf>
    <xf numFmtId="49" fontId="4" fillId="0" borderId="1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/>
      <protection/>
    </xf>
    <xf numFmtId="49" fontId="4" fillId="0" borderId="16" xfId="60" applyNumberFormat="1" applyFont="1" applyBorder="1" applyAlignment="1">
      <alignment horizontal="left"/>
      <protection/>
    </xf>
    <xf numFmtId="0" fontId="4" fillId="0" borderId="16" xfId="60" applyFont="1" applyBorder="1" applyAlignment="1">
      <alignment horizontal="right"/>
      <protection/>
    </xf>
    <xf numFmtId="0" fontId="7" fillId="0" borderId="16" xfId="60" applyFont="1" applyBorder="1" applyAlignment="1">
      <alignment horizontal="left"/>
      <protection/>
    </xf>
    <xf numFmtId="0" fontId="7" fillId="0" borderId="16" xfId="60" applyNumberFormat="1" applyFont="1" applyBorder="1" applyAlignment="1">
      <alignment horizontal="right"/>
      <protection/>
    </xf>
    <xf numFmtId="0" fontId="4" fillId="0" borderId="0" xfId="60" applyFont="1">
      <alignment/>
      <protection/>
    </xf>
    <xf numFmtId="0" fontId="4" fillId="0" borderId="0" xfId="60" applyNumberFormat="1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8" fillId="0" borderId="17" xfId="60" applyFont="1" applyBorder="1">
      <alignment/>
      <protection/>
    </xf>
    <xf numFmtId="49" fontId="8" fillId="0" borderId="18" xfId="60" applyNumberFormat="1" applyFont="1" applyBorder="1" applyAlignment="1">
      <alignment horizontal="right"/>
      <protection/>
    </xf>
    <xf numFmtId="49" fontId="8" fillId="0" borderId="19" xfId="60" applyNumberFormat="1" applyFont="1" applyBorder="1" applyAlignment="1">
      <alignment horizontal="left"/>
      <protection/>
    </xf>
    <xf numFmtId="49" fontId="8" fillId="0" borderId="20" xfId="60" applyNumberFormat="1" applyFont="1" applyBorder="1" applyAlignment="1">
      <alignment horizontal="right"/>
      <protection/>
    </xf>
    <xf numFmtId="0" fontId="8" fillId="0" borderId="18" xfId="60" applyFont="1" applyBorder="1" applyAlignment="1" quotePrefix="1">
      <alignment horizontal="center"/>
      <protection/>
    </xf>
    <xf numFmtId="0" fontId="8" fillId="0" borderId="20" xfId="60" applyFont="1" applyBorder="1" applyAlignment="1">
      <alignment horizontal="center"/>
      <protection/>
    </xf>
    <xf numFmtId="0" fontId="8" fillId="0" borderId="20" xfId="60" applyNumberFormat="1" applyFont="1" applyBorder="1" applyAlignment="1">
      <alignment horizontal="center"/>
      <protection/>
    </xf>
    <xf numFmtId="0" fontId="8" fillId="0" borderId="21" xfId="60" applyFont="1" applyBorder="1" applyAlignment="1">
      <alignment horizontal="center"/>
      <protection/>
    </xf>
    <xf numFmtId="0" fontId="8" fillId="0" borderId="22" xfId="60" applyFont="1" applyBorder="1">
      <alignment/>
      <protection/>
    </xf>
    <xf numFmtId="0" fontId="8" fillId="0" borderId="23" xfId="60" applyFont="1" applyBorder="1">
      <alignment/>
      <protection/>
    </xf>
    <xf numFmtId="49" fontId="8" fillId="0" borderId="22" xfId="60" applyNumberFormat="1" applyFont="1" applyBorder="1" applyAlignment="1">
      <alignment horizontal="right"/>
      <protection/>
    </xf>
    <xf numFmtId="49" fontId="8" fillId="0" borderId="0" xfId="60" applyNumberFormat="1" applyFont="1" applyBorder="1" applyAlignment="1">
      <alignment horizontal="left"/>
      <protection/>
    </xf>
    <xf numFmtId="49" fontId="8" fillId="0" borderId="24" xfId="60" applyNumberFormat="1" applyFont="1" applyBorder="1" applyAlignment="1">
      <alignment horizontal="right"/>
      <protection/>
    </xf>
    <xf numFmtId="0" fontId="8" fillId="0" borderId="22" xfId="60" applyFont="1" applyBorder="1" applyAlignment="1">
      <alignment horizontal="center"/>
      <protection/>
    </xf>
    <xf numFmtId="0" fontId="8" fillId="0" borderId="24" xfId="60" applyFont="1" applyBorder="1" applyAlignment="1">
      <alignment horizontal="center"/>
      <protection/>
    </xf>
    <xf numFmtId="0" fontId="8" fillId="0" borderId="24" xfId="60" applyNumberFormat="1" applyFont="1" applyBorder="1" applyAlignment="1">
      <alignment horizontal="center"/>
      <protection/>
    </xf>
    <xf numFmtId="0" fontId="8" fillId="0" borderId="25" xfId="60" applyFont="1" applyBorder="1" applyAlignment="1">
      <alignment horizontal="center"/>
      <protection/>
    </xf>
    <xf numFmtId="0" fontId="8" fillId="0" borderId="26" xfId="60" applyFont="1" applyBorder="1">
      <alignment/>
      <protection/>
    </xf>
    <xf numFmtId="49" fontId="8" fillId="0" borderId="27" xfId="60" applyNumberFormat="1" applyFont="1" applyBorder="1" applyAlignment="1">
      <alignment horizontal="right"/>
      <protection/>
    </xf>
    <xf numFmtId="49" fontId="8" fillId="0" borderId="16" xfId="60" applyNumberFormat="1" applyFont="1" applyBorder="1" applyAlignment="1">
      <alignment horizontal="left"/>
      <protection/>
    </xf>
    <xf numFmtId="49" fontId="8" fillId="0" borderId="28" xfId="60" applyNumberFormat="1" applyFont="1" applyBorder="1" applyAlignment="1">
      <alignment horizontal="right"/>
      <protection/>
    </xf>
    <xf numFmtId="0" fontId="8" fillId="0" borderId="27" xfId="60" applyFont="1" applyBorder="1" applyAlignment="1" quotePrefix="1">
      <alignment horizontal="center"/>
      <protection/>
    </xf>
    <xf numFmtId="0" fontId="8" fillId="0" borderId="28" xfId="60" applyFont="1" applyBorder="1" applyAlignment="1">
      <alignment horizontal="center"/>
      <protection/>
    </xf>
    <xf numFmtId="0" fontId="8" fillId="0" borderId="28" xfId="60" applyNumberFormat="1" applyFont="1" applyBorder="1" applyAlignment="1">
      <alignment horizontal="center"/>
      <protection/>
    </xf>
    <xf numFmtId="0" fontId="8" fillId="0" borderId="29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/>
      <protection/>
    </xf>
    <xf numFmtId="49" fontId="8" fillId="4" borderId="0" xfId="60" applyNumberFormat="1" applyFont="1" applyFill="1" applyBorder="1" applyAlignment="1">
      <alignment horizontal="left"/>
      <protection/>
    </xf>
    <xf numFmtId="0" fontId="8" fillId="0" borderId="22" xfId="60" applyFont="1" applyBorder="1" applyAlignment="1">
      <alignment horizontal="right"/>
      <protection/>
    </xf>
    <xf numFmtId="0" fontId="8" fillId="0" borderId="24" xfId="60" applyFont="1" applyBorder="1" applyAlignment="1">
      <alignment horizontal="right"/>
      <protection/>
    </xf>
    <xf numFmtId="0" fontId="8" fillId="0" borderId="24" xfId="60" applyNumberFormat="1" applyFont="1" applyBorder="1" applyAlignment="1">
      <alignment horizontal="right"/>
      <protection/>
    </xf>
    <xf numFmtId="0" fontId="8" fillId="0" borderId="25" xfId="60" applyFont="1" applyBorder="1" applyAlignment="1" applyProtection="1">
      <alignment horizontal="right"/>
      <protection locked="0"/>
    </xf>
    <xf numFmtId="49" fontId="8" fillId="0" borderId="30" xfId="60" applyNumberFormat="1" applyFont="1" applyBorder="1" applyAlignment="1">
      <alignment horizontal="right"/>
      <protection/>
    </xf>
    <xf numFmtId="0" fontId="8" fillId="0" borderId="31" xfId="60" applyFont="1" applyBorder="1" applyAlignment="1">
      <alignment horizontal="center"/>
      <protection/>
    </xf>
    <xf numFmtId="49" fontId="8" fillId="0" borderId="31" xfId="60" applyNumberFormat="1" applyFont="1" applyBorder="1" applyAlignment="1">
      <alignment horizontal="left"/>
      <protection/>
    </xf>
    <xf numFmtId="49" fontId="8" fillId="32" borderId="32" xfId="60" applyNumberFormat="1" applyFont="1" applyFill="1" applyBorder="1" applyAlignment="1" applyProtection="1">
      <alignment horizontal="right"/>
      <protection locked="0"/>
    </xf>
    <xf numFmtId="49" fontId="8" fillId="0" borderId="31" xfId="60" applyNumberFormat="1" applyFont="1" applyFill="1" applyBorder="1" applyAlignment="1">
      <alignment horizontal="center"/>
      <protection/>
    </xf>
    <xf numFmtId="49" fontId="8" fillId="32" borderId="31" xfId="60" applyNumberFormat="1" applyFont="1" applyFill="1" applyBorder="1" applyAlignment="1" applyProtection="1">
      <alignment horizontal="left"/>
      <protection locked="0"/>
    </xf>
    <xf numFmtId="49" fontId="8" fillId="32" borderId="33" xfId="60" applyNumberFormat="1" applyFont="1" applyFill="1" applyBorder="1" applyAlignment="1" applyProtection="1">
      <alignment horizontal="left"/>
      <protection locked="0"/>
    </xf>
    <xf numFmtId="49" fontId="8" fillId="32" borderId="31" xfId="60" applyNumberFormat="1" applyFont="1" applyFill="1" applyBorder="1" applyAlignment="1" applyProtection="1">
      <alignment horizontal="right"/>
      <protection locked="0"/>
    </xf>
    <xf numFmtId="0" fontId="8" fillId="0" borderId="30" xfId="60" applyFont="1" applyBorder="1" applyAlignment="1">
      <alignment horizontal="right"/>
      <protection/>
    </xf>
    <xf numFmtId="0" fontId="8" fillId="0" borderId="32" xfId="60" applyFont="1" applyBorder="1" applyAlignment="1">
      <alignment horizontal="right"/>
      <protection/>
    </xf>
    <xf numFmtId="0" fontId="8" fillId="0" borderId="32" xfId="60" applyNumberFormat="1" applyFont="1" applyBorder="1" applyAlignment="1">
      <alignment horizontal="right"/>
      <protection/>
    </xf>
    <xf numFmtId="176" fontId="8" fillId="0" borderId="32" xfId="60" applyNumberFormat="1" applyFont="1" applyBorder="1" applyAlignment="1">
      <alignment horizontal="right"/>
      <protection/>
    </xf>
    <xf numFmtId="49" fontId="8" fillId="0" borderId="32" xfId="60" applyNumberFormat="1" applyFont="1" applyBorder="1" applyAlignment="1">
      <alignment horizontal="right"/>
      <protection/>
    </xf>
    <xf numFmtId="0" fontId="8" fillId="0" borderId="34" xfId="60" applyFont="1" applyBorder="1" applyAlignment="1" applyProtection="1">
      <alignment horizontal="right"/>
      <protection locked="0"/>
    </xf>
    <xf numFmtId="49" fontId="4" fillId="0" borderId="0" xfId="60" applyNumberFormat="1" applyFont="1" applyAlignment="1">
      <alignment horizontal="center"/>
      <protection/>
    </xf>
    <xf numFmtId="0" fontId="8" fillId="0" borderId="0" xfId="60" applyFont="1" applyFill="1" applyBorder="1" applyAlignment="1">
      <alignment horizontal="center"/>
      <protection/>
    </xf>
    <xf numFmtId="49" fontId="8" fillId="4" borderId="35" xfId="60" applyNumberFormat="1" applyFont="1" applyFill="1" applyBorder="1" applyAlignment="1">
      <alignment horizontal="left"/>
      <protection/>
    </xf>
    <xf numFmtId="49" fontId="8" fillId="0" borderId="0" xfId="60" applyNumberFormat="1" applyFont="1" applyFill="1" applyBorder="1" applyAlignment="1">
      <alignment horizontal="left"/>
      <protection/>
    </xf>
    <xf numFmtId="176" fontId="8" fillId="0" borderId="24" xfId="60" applyNumberFormat="1" applyFont="1" applyBorder="1" applyAlignment="1">
      <alignment horizontal="right"/>
      <protection/>
    </xf>
    <xf numFmtId="49" fontId="8" fillId="32" borderId="36" xfId="60" applyNumberFormat="1" applyFont="1" applyFill="1" applyBorder="1" applyAlignment="1" applyProtection="1">
      <alignment horizontal="left"/>
      <protection locked="0"/>
    </xf>
    <xf numFmtId="49" fontId="8" fillId="0" borderId="32" xfId="60" applyNumberFormat="1" applyFont="1" applyBorder="1" applyAlignment="1" quotePrefix="1">
      <alignment horizontal="right"/>
      <protection/>
    </xf>
    <xf numFmtId="49" fontId="8" fillId="0" borderId="0" xfId="60" applyNumberFormat="1" applyFont="1" applyBorder="1" applyAlignment="1">
      <alignment horizontal="right"/>
      <protection/>
    </xf>
    <xf numFmtId="0" fontId="8" fillId="0" borderId="16" xfId="60" applyFont="1" applyBorder="1" applyAlignment="1">
      <alignment horizontal="center"/>
      <protection/>
    </xf>
    <xf numFmtId="49" fontId="8" fillId="0" borderId="28" xfId="60" applyNumberFormat="1" applyFont="1" applyBorder="1" applyAlignment="1" quotePrefix="1">
      <alignment horizontal="right"/>
      <protection/>
    </xf>
    <xf numFmtId="0" fontId="8" fillId="0" borderId="29" xfId="60" applyFont="1" applyBorder="1" applyAlignment="1" applyProtection="1">
      <alignment horizontal="right"/>
      <protection locked="0"/>
    </xf>
    <xf numFmtId="177" fontId="9" fillId="32" borderId="0" xfId="60" applyNumberFormat="1" applyFont="1" applyFill="1" applyBorder="1" applyAlignment="1" applyProtection="1">
      <alignment horizontal="center"/>
      <protection locked="0"/>
    </xf>
    <xf numFmtId="177" fontId="9" fillId="32" borderId="0" xfId="60" applyNumberFormat="1" applyFont="1" applyFill="1" applyBorder="1" applyAlignment="1" applyProtection="1" quotePrefix="1">
      <alignment horizontal="center"/>
      <protection locked="0"/>
    </xf>
    <xf numFmtId="177" fontId="9" fillId="33" borderId="24" xfId="60" applyNumberFormat="1" applyFont="1" applyFill="1" applyBorder="1" applyAlignment="1" applyProtection="1">
      <alignment horizontal="left"/>
      <protection locked="0"/>
    </xf>
    <xf numFmtId="177" fontId="9" fillId="33" borderId="0" xfId="60" applyNumberFormat="1" applyFont="1" applyFill="1" applyBorder="1" applyAlignment="1" applyProtection="1">
      <alignment horizontal="center"/>
      <protection locked="0"/>
    </xf>
    <xf numFmtId="177" fontId="9" fillId="33" borderId="0" xfId="60" applyNumberFormat="1" applyFont="1" applyFill="1" applyBorder="1" applyAlignment="1" applyProtection="1" quotePrefix="1">
      <alignment horizontal="center"/>
      <protection locked="0"/>
    </xf>
    <xf numFmtId="0" fontId="8" fillId="0" borderId="18" xfId="60" applyFont="1" applyBorder="1" applyAlignment="1" applyProtection="1">
      <alignment horizontal="right"/>
      <protection locked="0"/>
    </xf>
    <xf numFmtId="0" fontId="8" fillId="0" borderId="19" xfId="60" applyFont="1" applyBorder="1" applyAlignment="1" applyProtection="1">
      <alignment horizontal="right"/>
      <protection locked="0"/>
    </xf>
    <xf numFmtId="0" fontId="8" fillId="0" borderId="19" xfId="60" applyNumberFormat="1" applyFont="1" applyBorder="1" applyAlignment="1" applyProtection="1">
      <alignment horizontal="right"/>
      <protection locked="0"/>
    </xf>
    <xf numFmtId="0" fontId="8" fillId="0" borderId="37" xfId="60" applyFont="1" applyBorder="1" applyAlignment="1" applyProtection="1">
      <alignment horizontal="right"/>
      <protection locked="0"/>
    </xf>
    <xf numFmtId="0" fontId="8" fillId="0" borderId="22" xfId="60" applyFont="1" applyBorder="1" applyAlignment="1" applyProtection="1" quotePrefix="1">
      <alignment horizontal="left"/>
      <protection locked="0"/>
    </xf>
    <xf numFmtId="0" fontId="8" fillId="0" borderId="0" xfId="60" applyFont="1" applyBorder="1" applyAlignment="1" applyProtection="1">
      <alignment horizontal="right"/>
      <protection locked="0"/>
    </xf>
    <xf numFmtId="0" fontId="10" fillId="0" borderId="0" xfId="60" applyFont="1" applyBorder="1" applyAlignment="1" applyProtection="1">
      <alignment horizontal="left"/>
      <protection locked="0"/>
    </xf>
    <xf numFmtId="0" fontId="8" fillId="0" borderId="0" xfId="60" applyNumberFormat="1" applyFont="1" applyBorder="1" applyAlignment="1" applyProtection="1">
      <alignment horizontal="right"/>
      <protection locked="0"/>
    </xf>
    <xf numFmtId="0" fontId="8" fillId="0" borderId="38" xfId="60" applyFont="1" applyBorder="1" applyAlignment="1" applyProtection="1">
      <alignment horizontal="right"/>
      <protection locked="0"/>
    </xf>
    <xf numFmtId="177" fontId="9" fillId="33" borderId="22" xfId="60" applyNumberFormat="1" applyFont="1" applyFill="1" applyBorder="1" applyAlignment="1" applyProtection="1">
      <alignment horizontal="left"/>
      <protection locked="0"/>
    </xf>
    <xf numFmtId="0" fontId="8" fillId="0" borderId="22" xfId="60" applyFont="1" applyBorder="1" applyAlignment="1" applyProtection="1">
      <alignment horizontal="left"/>
      <protection locked="0"/>
    </xf>
    <xf numFmtId="177" fontId="9" fillId="33" borderId="22" xfId="60" applyNumberFormat="1" applyFont="1" applyFill="1" applyBorder="1" applyAlignment="1" applyProtection="1" quotePrefix="1">
      <alignment horizontal="left"/>
      <protection locked="0"/>
    </xf>
    <xf numFmtId="177" fontId="9" fillId="33" borderId="24" xfId="60" applyNumberFormat="1" applyFont="1" applyFill="1" applyBorder="1" applyAlignment="1" applyProtection="1" quotePrefix="1">
      <alignment horizontal="left"/>
      <protection locked="0"/>
    </xf>
    <xf numFmtId="0" fontId="8" fillId="0" borderId="22" xfId="60" applyFont="1" applyBorder="1" applyAlignment="1" applyProtection="1">
      <alignment horizontal="right"/>
      <protection locked="0"/>
    </xf>
    <xf numFmtId="0" fontId="8" fillId="0" borderId="0" xfId="60" applyFont="1" applyBorder="1" applyAlignment="1" applyProtection="1">
      <alignment horizontal="left"/>
      <protection locked="0"/>
    </xf>
    <xf numFmtId="0" fontId="8" fillId="0" borderId="0" xfId="60" applyFont="1" applyBorder="1" applyAlignment="1" applyProtection="1" quotePrefix="1">
      <alignment horizontal="left"/>
      <protection locked="0"/>
    </xf>
    <xf numFmtId="0" fontId="8" fillId="0" borderId="0" xfId="60" applyFont="1" applyBorder="1" applyAlignment="1" applyProtection="1" quotePrefix="1">
      <alignment horizontal="right"/>
      <protection locked="0"/>
    </xf>
    <xf numFmtId="0" fontId="10" fillId="0" borderId="0" xfId="60" applyFont="1" applyBorder="1" applyAlignment="1" applyProtection="1">
      <alignment horizontal="right"/>
      <protection locked="0"/>
    </xf>
    <xf numFmtId="0" fontId="8" fillId="0" borderId="39" xfId="60" applyFont="1" applyBorder="1" applyAlignment="1">
      <alignment horizontal="right"/>
      <protection/>
    </xf>
    <xf numFmtId="49" fontId="9" fillId="0" borderId="40" xfId="60" applyNumberFormat="1" applyFont="1" applyBorder="1" applyAlignment="1">
      <alignment horizontal="left"/>
      <protection/>
    </xf>
    <xf numFmtId="49" fontId="9" fillId="0" borderId="41" xfId="60" applyNumberFormat="1" applyFont="1" applyBorder="1" applyAlignment="1">
      <alignment horizontal="left"/>
      <protection/>
    </xf>
    <xf numFmtId="49" fontId="7" fillId="0" borderId="18" xfId="60" applyNumberFormat="1" applyFont="1" applyBorder="1" applyAlignment="1" applyProtection="1">
      <alignment horizontal="left"/>
      <protection locked="0"/>
    </xf>
    <xf numFmtId="0" fontId="7" fillId="0" borderId="19" xfId="60" applyFont="1" applyBorder="1" applyAlignment="1" applyProtection="1">
      <alignment horizontal="center"/>
      <protection locked="0"/>
    </xf>
    <xf numFmtId="49" fontId="7" fillId="0" borderId="19" xfId="60" applyNumberFormat="1" applyFont="1" applyBorder="1" applyAlignment="1" applyProtection="1">
      <alignment horizontal="center"/>
      <protection locked="0"/>
    </xf>
    <xf numFmtId="49" fontId="7" fillId="0" borderId="19" xfId="60" applyNumberFormat="1" applyFont="1" applyBorder="1" applyAlignment="1" applyProtection="1">
      <alignment horizontal="left"/>
      <protection locked="0"/>
    </xf>
    <xf numFmtId="0" fontId="7" fillId="0" borderId="19" xfId="60" applyFont="1" applyBorder="1" applyAlignment="1" applyProtection="1">
      <alignment horizontal="left"/>
      <protection locked="0"/>
    </xf>
    <xf numFmtId="0" fontId="7" fillId="0" borderId="19" xfId="60" applyFont="1" applyBorder="1" applyAlignment="1" applyProtection="1">
      <alignment horizontal="right"/>
      <protection locked="0"/>
    </xf>
    <xf numFmtId="0" fontId="7" fillId="0" borderId="19" xfId="60" applyNumberFormat="1" applyFont="1" applyBorder="1" applyAlignment="1" applyProtection="1">
      <alignment horizontal="right"/>
      <protection locked="0"/>
    </xf>
    <xf numFmtId="0" fontId="7" fillId="0" borderId="37" xfId="60" applyFont="1" applyBorder="1" applyAlignment="1" applyProtection="1">
      <alignment horizontal="right"/>
      <protection locked="0"/>
    </xf>
    <xf numFmtId="49" fontId="7" fillId="0" borderId="22" xfId="60" applyNumberFormat="1" applyFont="1" applyBorder="1" applyAlignment="1" applyProtection="1">
      <alignment horizontal="left"/>
      <protection locked="0"/>
    </xf>
    <xf numFmtId="0" fontId="7" fillId="0" borderId="0" xfId="60" applyFont="1" applyBorder="1" applyAlignment="1" applyProtection="1">
      <alignment horizontal="center"/>
      <protection locked="0"/>
    </xf>
    <xf numFmtId="49" fontId="7" fillId="0" borderId="0" xfId="60" applyNumberFormat="1" applyFont="1" applyBorder="1" applyAlignment="1" applyProtection="1">
      <alignment horizontal="center"/>
      <protection locked="0"/>
    </xf>
    <xf numFmtId="49" fontId="7" fillId="0" borderId="0" xfId="60" applyNumberFormat="1" applyFont="1" applyBorder="1" applyAlignment="1" applyProtection="1">
      <alignment horizontal="left"/>
      <protection locked="0"/>
    </xf>
    <xf numFmtId="0" fontId="7" fillId="0" borderId="0" xfId="60" applyFont="1" applyBorder="1" applyAlignment="1" applyProtection="1">
      <alignment horizontal="left"/>
      <protection locked="0"/>
    </xf>
    <xf numFmtId="0" fontId="7" fillId="0" borderId="0" xfId="60" applyFont="1" applyBorder="1" applyAlignment="1" applyProtection="1">
      <alignment horizontal="right"/>
      <protection locked="0"/>
    </xf>
    <xf numFmtId="0" fontId="7" fillId="0" borderId="0" xfId="60" applyNumberFormat="1" applyFont="1" applyBorder="1" applyAlignment="1" applyProtection="1">
      <alignment horizontal="right"/>
      <protection locked="0"/>
    </xf>
    <xf numFmtId="0" fontId="7" fillId="0" borderId="38" xfId="60" applyFont="1" applyBorder="1" applyAlignment="1" applyProtection="1">
      <alignment horizontal="right"/>
      <protection locked="0"/>
    </xf>
    <xf numFmtId="49" fontId="7" fillId="0" borderId="27" xfId="60" applyNumberFormat="1" applyFont="1" applyBorder="1" applyAlignment="1" applyProtection="1">
      <alignment horizontal="left"/>
      <protection locked="0"/>
    </xf>
    <xf numFmtId="0" fontId="7" fillId="0" borderId="16" xfId="60" applyFont="1" applyBorder="1" applyAlignment="1" applyProtection="1">
      <alignment horizontal="center"/>
      <protection locked="0"/>
    </xf>
    <xf numFmtId="49" fontId="7" fillId="0" borderId="16" xfId="60" applyNumberFormat="1" applyFont="1" applyBorder="1" applyAlignment="1" applyProtection="1">
      <alignment horizontal="center"/>
      <protection locked="0"/>
    </xf>
    <xf numFmtId="49" fontId="7" fillId="0" borderId="16" xfId="60" applyNumberFormat="1" applyFont="1" applyBorder="1" applyAlignment="1" applyProtection="1">
      <alignment horizontal="left"/>
      <protection locked="0"/>
    </xf>
    <xf numFmtId="0" fontId="7" fillId="0" borderId="16" xfId="60" applyFont="1" applyBorder="1" applyAlignment="1" applyProtection="1">
      <alignment horizontal="left"/>
      <protection locked="0"/>
    </xf>
    <xf numFmtId="0" fontId="7" fillId="0" borderId="16" xfId="60" applyFont="1" applyBorder="1" applyAlignment="1" applyProtection="1">
      <alignment horizontal="right"/>
      <protection locked="0"/>
    </xf>
    <xf numFmtId="0" fontId="7" fillId="0" borderId="16" xfId="60" applyNumberFormat="1" applyFont="1" applyBorder="1" applyAlignment="1" applyProtection="1">
      <alignment horizontal="right"/>
      <protection locked="0"/>
    </xf>
    <xf numFmtId="0" fontId="7" fillId="0" borderId="42" xfId="60" applyFont="1" applyBorder="1" applyAlignment="1" applyProtection="1">
      <alignment horizontal="right"/>
      <protection locked="0"/>
    </xf>
    <xf numFmtId="49" fontId="4" fillId="0" borderId="0" xfId="60" applyNumberFormat="1" applyFont="1" applyAlignment="1">
      <alignment horizontal="right"/>
      <protection/>
    </xf>
    <xf numFmtId="49" fontId="4" fillId="0" borderId="0" xfId="60" applyNumberFormat="1" applyFont="1" applyAlignment="1">
      <alignment horizontal="left"/>
      <protection/>
    </xf>
    <xf numFmtId="49" fontId="4" fillId="0" borderId="43" xfId="60" applyNumberFormat="1" applyFont="1" applyBorder="1" applyAlignment="1">
      <alignment horizontal="right"/>
      <protection/>
    </xf>
    <xf numFmtId="0" fontId="4" fillId="0" borderId="44" xfId="60" applyFont="1" applyBorder="1" applyAlignment="1">
      <alignment horizontal="center"/>
      <protection/>
    </xf>
    <xf numFmtId="49" fontId="4" fillId="0" borderId="44" xfId="60" applyNumberFormat="1" applyFont="1" applyBorder="1" applyAlignment="1">
      <alignment horizontal="left"/>
      <protection/>
    </xf>
    <xf numFmtId="49" fontId="4" fillId="0" borderId="45" xfId="60" applyNumberFormat="1" applyFont="1" applyBorder="1" applyAlignment="1">
      <alignment horizontal="left"/>
      <protection/>
    </xf>
    <xf numFmtId="1" fontId="4" fillId="0" borderId="43" xfId="60" applyNumberFormat="1" applyFont="1" applyBorder="1" applyAlignment="1" applyProtection="1">
      <alignment horizontal="right"/>
      <protection/>
    </xf>
    <xf numFmtId="0" fontId="4" fillId="0" borderId="43" xfId="60" applyFont="1" applyBorder="1" applyAlignment="1">
      <alignment horizontal="right"/>
      <protection/>
    </xf>
    <xf numFmtId="0" fontId="4" fillId="0" borderId="43" xfId="60" applyNumberFormat="1" applyFont="1" applyBorder="1" applyAlignment="1" applyProtection="1">
      <alignment horizontal="right"/>
      <protection/>
    </xf>
    <xf numFmtId="0" fontId="4" fillId="0" borderId="46" xfId="60" applyFont="1" applyBorder="1" applyAlignment="1">
      <alignment horizontal="right"/>
      <protection/>
    </xf>
    <xf numFmtId="0" fontId="4" fillId="0" borderId="22" xfId="60" applyFont="1" applyBorder="1">
      <alignment/>
      <protection/>
    </xf>
    <xf numFmtId="0" fontId="4" fillId="0" borderId="0" xfId="60" applyFont="1" applyAlignment="1">
      <alignment horizontal="right"/>
      <protection/>
    </xf>
    <xf numFmtId="0" fontId="4" fillId="0" borderId="0" xfId="60" applyNumberFormat="1" applyFont="1" applyAlignment="1">
      <alignment horizontal="right"/>
      <protection/>
    </xf>
    <xf numFmtId="0" fontId="4" fillId="0" borderId="0" xfId="60" applyFont="1" applyBorder="1" applyAlignment="1">
      <alignment horizontal="right"/>
      <protection/>
    </xf>
    <xf numFmtId="0" fontId="8" fillId="0" borderId="16" xfId="60" applyFont="1" applyBorder="1" applyAlignment="1" applyProtection="1" quotePrefix="1">
      <alignment horizontal="left"/>
      <protection locked="0"/>
    </xf>
    <xf numFmtId="49" fontId="13" fillId="0" borderId="16" xfId="60" applyNumberFormat="1" applyFont="1" applyBorder="1" applyAlignment="1">
      <alignment horizontal="right"/>
      <protection/>
    </xf>
    <xf numFmtId="0" fontId="13" fillId="0" borderId="16" xfId="60" applyFont="1" applyBorder="1" applyAlignment="1">
      <alignment horizontal="center"/>
      <protection/>
    </xf>
    <xf numFmtId="49" fontId="13" fillId="0" borderId="16" xfId="60" applyNumberFormat="1" applyFont="1" applyBorder="1" applyAlignment="1">
      <alignment horizontal="left"/>
      <protection/>
    </xf>
    <xf numFmtId="0" fontId="13" fillId="0" borderId="16" xfId="60" applyFont="1" applyBorder="1" applyAlignment="1">
      <alignment horizontal="right"/>
      <protection/>
    </xf>
    <xf numFmtId="0" fontId="13" fillId="0" borderId="16" xfId="60" applyFont="1" applyBorder="1" applyAlignment="1">
      <alignment horizontal="left"/>
      <protection/>
    </xf>
    <xf numFmtId="0" fontId="13" fillId="0" borderId="16" xfId="60" applyNumberFormat="1" applyFont="1" applyBorder="1" applyAlignment="1">
      <alignment horizontal="right"/>
      <protection/>
    </xf>
    <xf numFmtId="0" fontId="8" fillId="0" borderId="0" xfId="60" applyFont="1">
      <alignment/>
      <protection/>
    </xf>
    <xf numFmtId="0" fontId="8" fillId="0" borderId="0" xfId="60" applyNumberFormat="1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13" fillId="0" borderId="18" xfId="60" applyFont="1" applyBorder="1" applyAlignment="1" quotePrefix="1">
      <alignment horizontal="center"/>
      <protection/>
    </xf>
    <xf numFmtId="0" fontId="13" fillId="0" borderId="20" xfId="60" applyFont="1" applyBorder="1" applyAlignment="1">
      <alignment horizontal="center"/>
      <protection/>
    </xf>
    <xf numFmtId="0" fontId="13" fillId="0" borderId="20" xfId="60" applyNumberFormat="1" applyFont="1" applyBorder="1" applyAlignment="1">
      <alignment horizontal="center"/>
      <protection/>
    </xf>
    <xf numFmtId="0" fontId="13" fillId="0" borderId="21" xfId="60" applyFont="1" applyBorder="1" applyAlignment="1">
      <alignment horizontal="center"/>
      <protection/>
    </xf>
    <xf numFmtId="0" fontId="13" fillId="0" borderId="22" xfId="60" applyFont="1" applyBorder="1" applyAlignment="1">
      <alignment horizontal="center"/>
      <protection/>
    </xf>
    <xf numFmtId="0" fontId="13" fillId="0" borderId="24" xfId="60" applyFont="1" applyBorder="1" applyAlignment="1">
      <alignment horizontal="center"/>
      <protection/>
    </xf>
    <xf numFmtId="0" fontId="13" fillId="0" borderId="24" xfId="60" applyNumberFormat="1" applyFont="1" applyBorder="1" applyAlignment="1">
      <alignment horizontal="center"/>
      <protection/>
    </xf>
    <xf numFmtId="0" fontId="13" fillId="0" borderId="25" xfId="60" applyFont="1" applyBorder="1" applyAlignment="1">
      <alignment horizontal="center"/>
      <protection/>
    </xf>
    <xf numFmtId="0" fontId="13" fillId="0" borderId="27" xfId="60" applyFont="1" applyBorder="1" applyAlignment="1" quotePrefix="1">
      <alignment horizontal="center"/>
      <protection/>
    </xf>
    <xf numFmtId="0" fontId="13" fillId="0" borderId="28" xfId="60" applyFont="1" applyBorder="1" applyAlignment="1">
      <alignment horizontal="center"/>
      <protection/>
    </xf>
    <xf numFmtId="0" fontId="13" fillId="0" borderId="28" xfId="60" applyNumberFormat="1" applyFont="1" applyBorder="1" applyAlignment="1">
      <alignment horizontal="center"/>
      <protection/>
    </xf>
    <xf numFmtId="0" fontId="13" fillId="0" borderId="29" xfId="60" applyFont="1" applyBorder="1" applyAlignment="1">
      <alignment horizontal="center"/>
      <protection/>
    </xf>
    <xf numFmtId="49" fontId="13" fillId="0" borderId="22" xfId="60" applyNumberFormat="1" applyFont="1" applyBorder="1" applyAlignment="1">
      <alignment horizontal="right"/>
      <protection/>
    </xf>
    <xf numFmtId="0" fontId="13" fillId="0" borderId="0" xfId="60" applyFont="1" applyBorder="1" applyAlignment="1">
      <alignment horizontal="center"/>
      <protection/>
    </xf>
    <xf numFmtId="49" fontId="13" fillId="0" borderId="0" xfId="60" applyNumberFormat="1" applyFont="1" applyBorder="1" applyAlignment="1">
      <alignment horizontal="left"/>
      <protection/>
    </xf>
    <xf numFmtId="49" fontId="13" fillId="0" borderId="24" xfId="60" applyNumberFormat="1" applyFont="1" applyBorder="1" applyAlignment="1">
      <alignment horizontal="right"/>
      <protection/>
    </xf>
    <xf numFmtId="49" fontId="13" fillId="0" borderId="0" xfId="60" applyNumberFormat="1" applyFont="1" applyBorder="1" applyAlignment="1" applyProtection="1">
      <alignment horizontal="left"/>
      <protection locked="0"/>
    </xf>
    <xf numFmtId="0" fontId="13" fillId="0" borderId="22" xfId="60" applyFont="1" applyBorder="1" applyAlignment="1">
      <alignment horizontal="right"/>
      <protection/>
    </xf>
    <xf numFmtId="0" fontId="13" fillId="0" borderId="24" xfId="60" applyFont="1" applyBorder="1" applyAlignment="1">
      <alignment horizontal="right"/>
      <protection/>
    </xf>
    <xf numFmtId="0" fontId="13" fillId="0" borderId="24" xfId="60" applyNumberFormat="1" applyFont="1" applyBorder="1" applyAlignment="1">
      <alignment horizontal="right"/>
      <protection/>
    </xf>
    <xf numFmtId="0" fontId="13" fillId="0" borderId="25" xfId="60" applyFont="1" applyBorder="1" applyAlignment="1" applyProtection="1">
      <alignment horizontal="right"/>
      <protection locked="0"/>
    </xf>
    <xf numFmtId="49" fontId="13" fillId="0" borderId="30" xfId="60" applyNumberFormat="1" applyFont="1" applyBorder="1" applyAlignment="1">
      <alignment horizontal="right"/>
      <protection/>
    </xf>
    <xf numFmtId="0" fontId="13" fillId="0" borderId="31" xfId="60" applyFont="1" applyBorder="1" applyAlignment="1">
      <alignment horizontal="center"/>
      <protection/>
    </xf>
    <xf numFmtId="49" fontId="13" fillId="0" borderId="31" xfId="60" applyNumberFormat="1" applyFont="1" applyBorder="1" applyAlignment="1">
      <alignment horizontal="left"/>
      <protection/>
    </xf>
    <xf numFmtId="49" fontId="13" fillId="0" borderId="32" xfId="60" applyNumberFormat="1" applyFont="1" applyBorder="1" applyAlignment="1" applyProtection="1">
      <alignment horizontal="right"/>
      <protection locked="0"/>
    </xf>
    <xf numFmtId="49" fontId="13" fillId="0" borderId="31" xfId="60" applyNumberFormat="1" applyFont="1" applyBorder="1" applyAlignment="1">
      <alignment horizontal="center"/>
      <protection/>
    </xf>
    <xf numFmtId="49" fontId="13" fillId="0" borderId="31" xfId="60" applyNumberFormat="1" applyFont="1" applyBorder="1" applyAlignment="1" applyProtection="1">
      <alignment horizontal="left"/>
      <protection locked="0"/>
    </xf>
    <xf numFmtId="0" fontId="13" fillId="0" borderId="30" xfId="60" applyFont="1" applyBorder="1" applyAlignment="1">
      <alignment horizontal="right"/>
      <protection/>
    </xf>
    <xf numFmtId="0" fontId="13" fillId="0" borderId="32" xfId="60" applyFont="1" applyBorder="1" applyAlignment="1">
      <alignment horizontal="right"/>
      <protection/>
    </xf>
    <xf numFmtId="0" fontId="13" fillId="0" borderId="32" xfId="60" applyNumberFormat="1" applyFont="1" applyBorder="1" applyAlignment="1">
      <alignment horizontal="right"/>
      <protection/>
    </xf>
    <xf numFmtId="176" fontId="13" fillId="0" borderId="32" xfId="60" applyNumberFormat="1" applyFont="1" applyBorder="1" applyAlignment="1">
      <alignment horizontal="right"/>
      <protection/>
    </xf>
    <xf numFmtId="49" fontId="13" fillId="0" borderId="32" xfId="60" applyNumberFormat="1" applyFont="1" applyBorder="1" applyAlignment="1">
      <alignment horizontal="right"/>
      <protection/>
    </xf>
    <xf numFmtId="0" fontId="13" fillId="0" borderId="34" xfId="60" applyFont="1" applyBorder="1" applyAlignment="1" applyProtection="1">
      <alignment horizontal="right"/>
      <protection locked="0"/>
    </xf>
    <xf numFmtId="49" fontId="8" fillId="0" borderId="22" xfId="60" applyNumberFormat="1" applyFont="1" applyBorder="1">
      <alignment/>
      <protection/>
    </xf>
    <xf numFmtId="0" fontId="13" fillId="0" borderId="0" xfId="60" applyNumberFormat="1" applyFont="1" applyBorder="1" applyAlignment="1">
      <alignment horizontal="left"/>
      <protection/>
    </xf>
    <xf numFmtId="176" fontId="13" fillId="0" borderId="24" xfId="60" applyNumberFormat="1" applyFont="1" applyBorder="1" applyAlignment="1">
      <alignment horizontal="right"/>
      <protection/>
    </xf>
    <xf numFmtId="0" fontId="13" fillId="0" borderId="31" xfId="60" applyNumberFormat="1" applyFont="1" applyBorder="1" applyAlignment="1">
      <alignment horizontal="left"/>
      <protection/>
    </xf>
    <xf numFmtId="49" fontId="13" fillId="0" borderId="32" xfId="60" applyNumberFormat="1" applyFont="1" applyBorder="1" applyAlignment="1" quotePrefix="1">
      <alignment horizontal="right"/>
      <protection/>
    </xf>
    <xf numFmtId="49" fontId="13" fillId="0" borderId="27" xfId="60" applyNumberFormat="1" applyFont="1" applyBorder="1" applyAlignment="1">
      <alignment horizontal="right"/>
      <protection/>
    </xf>
    <xf numFmtId="49" fontId="13" fillId="0" borderId="28" xfId="60" applyNumberFormat="1" applyFont="1" applyBorder="1" applyAlignment="1" quotePrefix="1">
      <alignment horizontal="right"/>
      <protection/>
    </xf>
    <xf numFmtId="49" fontId="13" fillId="0" borderId="28" xfId="60" applyNumberFormat="1" applyFont="1" applyBorder="1" applyAlignment="1">
      <alignment horizontal="right"/>
      <protection/>
    </xf>
    <xf numFmtId="177" fontId="15" fillId="0" borderId="0" xfId="60" applyNumberFormat="1" applyFont="1" applyBorder="1" applyAlignment="1" applyProtection="1">
      <alignment/>
      <protection locked="0"/>
    </xf>
    <xf numFmtId="0" fontId="13" fillId="0" borderId="18" xfId="60" applyFont="1" applyBorder="1" applyAlignment="1" applyProtection="1">
      <alignment horizontal="right"/>
      <protection locked="0"/>
    </xf>
    <xf numFmtId="0" fontId="13" fillId="0" borderId="19" xfId="60" applyFont="1" applyBorder="1" applyAlignment="1" applyProtection="1">
      <alignment horizontal="right"/>
      <protection locked="0"/>
    </xf>
    <xf numFmtId="0" fontId="13" fillId="0" borderId="19" xfId="60" applyNumberFormat="1" applyFont="1" applyBorder="1" applyAlignment="1" applyProtection="1">
      <alignment horizontal="right"/>
      <protection locked="0"/>
    </xf>
    <xf numFmtId="0" fontId="13" fillId="0" borderId="37" xfId="60" applyFont="1" applyBorder="1" applyAlignment="1" applyProtection="1">
      <alignment horizontal="right"/>
      <protection locked="0"/>
    </xf>
    <xf numFmtId="0" fontId="8" fillId="0" borderId="23" xfId="60" applyFont="1" applyFill="1" applyBorder="1" applyAlignment="1">
      <alignment/>
      <protection/>
    </xf>
    <xf numFmtId="0" fontId="13" fillId="0" borderId="22" xfId="60" applyFont="1" applyBorder="1" applyAlignment="1" applyProtection="1" quotePrefix="1">
      <alignment horizontal="left"/>
      <protection locked="0"/>
    </xf>
    <xf numFmtId="0" fontId="13" fillId="0" borderId="0" xfId="60" applyFont="1" applyBorder="1" applyAlignment="1" applyProtection="1">
      <alignment horizontal="right"/>
      <protection locked="0"/>
    </xf>
    <xf numFmtId="0" fontId="16" fillId="0" borderId="0" xfId="60" applyFont="1" applyBorder="1" applyAlignment="1" applyProtection="1">
      <alignment horizontal="left"/>
      <protection locked="0"/>
    </xf>
    <xf numFmtId="0" fontId="13" fillId="0" borderId="0" xfId="60" applyNumberFormat="1" applyFont="1" applyBorder="1" applyAlignment="1" applyProtection="1">
      <alignment horizontal="right"/>
      <protection locked="0"/>
    </xf>
    <xf numFmtId="0" fontId="13" fillId="0" borderId="38" xfId="60" applyFont="1" applyBorder="1" applyAlignment="1" applyProtection="1">
      <alignment horizontal="right"/>
      <protection locked="0"/>
    </xf>
    <xf numFmtId="177" fontId="15" fillId="0" borderId="0" xfId="60" applyNumberFormat="1" applyFont="1" applyBorder="1" applyAlignment="1" applyProtection="1" quotePrefix="1">
      <alignment/>
      <protection locked="0"/>
    </xf>
    <xf numFmtId="0" fontId="13" fillId="0" borderId="22" xfId="60" applyFont="1" applyBorder="1" applyAlignment="1" applyProtection="1">
      <alignment horizontal="left"/>
      <protection locked="0"/>
    </xf>
    <xf numFmtId="0" fontId="13" fillId="0" borderId="22" xfId="60" applyFont="1" applyBorder="1" applyAlignment="1" applyProtection="1">
      <alignment horizontal="right"/>
      <protection locked="0"/>
    </xf>
    <xf numFmtId="0" fontId="13" fillId="0" borderId="0" xfId="60" applyFont="1" applyBorder="1" applyAlignment="1" applyProtection="1">
      <alignment/>
      <protection locked="0"/>
    </xf>
    <xf numFmtId="0" fontId="13" fillId="0" borderId="0" xfId="60" applyFont="1" applyBorder="1" applyAlignment="1" applyProtection="1">
      <alignment horizontal="left"/>
      <protection locked="0"/>
    </xf>
    <xf numFmtId="0" fontId="13" fillId="0" borderId="0" xfId="60" applyFont="1" applyBorder="1" applyAlignment="1" applyProtection="1" quotePrefix="1">
      <alignment horizontal="left"/>
      <protection locked="0"/>
    </xf>
    <xf numFmtId="178" fontId="15" fillId="0" borderId="0" xfId="60" applyNumberFormat="1" applyFont="1" applyAlignment="1" applyProtection="1">
      <alignment/>
      <protection locked="0"/>
    </xf>
    <xf numFmtId="49" fontId="16" fillId="0" borderId="0" xfId="60" applyNumberFormat="1" applyFont="1" applyBorder="1" applyAlignment="1" applyProtection="1">
      <alignment horizontal="left"/>
      <protection locked="0"/>
    </xf>
    <xf numFmtId="0" fontId="16" fillId="0" borderId="0" xfId="60" applyFont="1" applyBorder="1" applyAlignment="1" applyProtection="1">
      <alignment horizontal="right"/>
      <protection locked="0"/>
    </xf>
    <xf numFmtId="0" fontId="13" fillId="0" borderId="0" xfId="60" applyFont="1" applyAlignment="1" applyProtection="1">
      <alignment horizontal="right"/>
      <protection locked="0"/>
    </xf>
    <xf numFmtId="0" fontId="13" fillId="0" borderId="0" xfId="60" applyNumberFormat="1" applyFont="1" applyAlignment="1" applyProtection="1">
      <alignment horizontal="right"/>
      <protection locked="0"/>
    </xf>
    <xf numFmtId="49" fontId="13" fillId="0" borderId="22" xfId="60" applyNumberFormat="1" applyFont="1" applyBorder="1" applyAlignment="1" applyProtection="1">
      <alignment horizontal="left"/>
      <protection locked="0"/>
    </xf>
    <xf numFmtId="0" fontId="13" fillId="0" borderId="0" xfId="60" applyFont="1" applyBorder="1" applyAlignment="1" applyProtection="1">
      <alignment horizontal="center"/>
      <protection locked="0"/>
    </xf>
    <xf numFmtId="49" fontId="15" fillId="0" borderId="0" xfId="60" applyNumberFormat="1" applyFont="1" applyBorder="1" applyAlignment="1" applyProtection="1">
      <alignment horizontal="center"/>
      <protection locked="0"/>
    </xf>
    <xf numFmtId="49" fontId="13" fillId="0" borderId="0" xfId="60" applyNumberFormat="1" applyFont="1" applyBorder="1" applyAlignment="1" applyProtection="1">
      <alignment horizontal="center"/>
      <protection locked="0"/>
    </xf>
    <xf numFmtId="49" fontId="13" fillId="0" borderId="27" xfId="60" applyNumberFormat="1" applyFont="1" applyBorder="1" applyAlignment="1" applyProtection="1">
      <alignment horizontal="left"/>
      <protection locked="0"/>
    </xf>
    <xf numFmtId="0" fontId="13" fillId="0" borderId="16" xfId="60" applyFont="1" applyBorder="1" applyAlignment="1" applyProtection="1">
      <alignment horizontal="center"/>
      <protection locked="0"/>
    </xf>
    <xf numFmtId="49" fontId="15" fillId="0" borderId="16" xfId="60" applyNumberFormat="1" applyFont="1" applyBorder="1" applyAlignment="1" applyProtection="1">
      <alignment horizontal="center"/>
      <protection locked="0"/>
    </xf>
    <xf numFmtId="49" fontId="13" fillId="0" borderId="16" xfId="60" applyNumberFormat="1" applyFont="1" applyBorder="1" applyAlignment="1" applyProtection="1">
      <alignment horizontal="left"/>
      <protection locked="0"/>
    </xf>
    <xf numFmtId="49" fontId="13" fillId="0" borderId="16" xfId="60" applyNumberFormat="1" applyFont="1" applyBorder="1" applyAlignment="1" applyProtection="1">
      <alignment horizontal="center"/>
      <protection locked="0"/>
    </xf>
    <xf numFmtId="0" fontId="13" fillId="0" borderId="16" xfId="60" applyFont="1" applyBorder="1" applyAlignment="1" applyProtection="1">
      <alignment horizontal="left"/>
      <protection locked="0"/>
    </xf>
    <xf numFmtId="0" fontId="13" fillId="0" borderId="16" xfId="60" applyFont="1" applyBorder="1" applyAlignment="1" applyProtection="1">
      <alignment horizontal="right"/>
      <protection locked="0"/>
    </xf>
    <xf numFmtId="0" fontId="13" fillId="0" borderId="16" xfId="60" applyNumberFormat="1" applyFont="1" applyBorder="1" applyAlignment="1" applyProtection="1">
      <alignment horizontal="right"/>
      <protection locked="0"/>
    </xf>
    <xf numFmtId="0" fontId="13" fillId="0" borderId="42" xfId="60" applyFont="1" applyBorder="1" applyAlignment="1" applyProtection="1">
      <alignment horizontal="right"/>
      <protection locked="0"/>
    </xf>
    <xf numFmtId="49" fontId="13" fillId="0" borderId="0" xfId="60" applyNumberFormat="1" applyFont="1" applyAlignment="1">
      <alignment horizontal="right"/>
      <protection/>
    </xf>
    <xf numFmtId="0" fontId="13" fillId="0" borderId="0" xfId="60" applyFont="1" applyAlignment="1">
      <alignment horizontal="center"/>
      <protection/>
    </xf>
    <xf numFmtId="49" fontId="15" fillId="0" borderId="0" xfId="60" applyNumberFormat="1" applyFont="1" applyAlignment="1">
      <alignment horizontal="left"/>
      <protection/>
    </xf>
    <xf numFmtId="49" fontId="13" fillId="0" borderId="43" xfId="60" applyNumberFormat="1" applyFont="1" applyBorder="1" applyAlignment="1">
      <alignment horizontal="right"/>
      <protection/>
    </xf>
    <xf numFmtId="0" fontId="13" fillId="0" borderId="44" xfId="60" applyFont="1" applyBorder="1" applyAlignment="1">
      <alignment horizontal="center"/>
      <protection/>
    </xf>
    <xf numFmtId="49" fontId="13" fillId="0" borderId="45" xfId="60" applyNumberFormat="1" applyFont="1" applyBorder="1" applyAlignment="1">
      <alignment horizontal="left"/>
      <protection/>
    </xf>
    <xf numFmtId="1" fontId="13" fillId="0" borderId="43" xfId="60" applyNumberFormat="1" applyFont="1" applyBorder="1" applyAlignment="1" applyProtection="1">
      <alignment horizontal="right"/>
      <protection/>
    </xf>
    <xf numFmtId="0" fontId="13" fillId="0" borderId="43" xfId="60" applyFont="1" applyBorder="1" applyAlignment="1">
      <alignment horizontal="right"/>
      <protection/>
    </xf>
    <xf numFmtId="0" fontId="13" fillId="0" borderId="43" xfId="60" applyNumberFormat="1" applyFont="1" applyBorder="1" applyAlignment="1" applyProtection="1">
      <alignment horizontal="right"/>
      <protection/>
    </xf>
    <xf numFmtId="0" fontId="13" fillId="0" borderId="46" xfId="60" applyFont="1" applyBorder="1" applyAlignment="1">
      <alignment horizontal="right"/>
      <protection/>
    </xf>
    <xf numFmtId="49" fontId="13" fillId="0" borderId="0" xfId="60" applyNumberFormat="1" applyFont="1" applyAlignment="1">
      <alignment horizontal="left"/>
      <protection/>
    </xf>
    <xf numFmtId="0" fontId="13" fillId="0" borderId="0" xfId="60" applyFont="1" applyAlignment="1">
      <alignment horizontal="right"/>
      <protection/>
    </xf>
    <xf numFmtId="0" fontId="13" fillId="0" borderId="0" xfId="60" applyNumberFormat="1" applyFont="1" applyAlignment="1">
      <alignment horizontal="right"/>
      <protection/>
    </xf>
    <xf numFmtId="0" fontId="13" fillId="0" borderId="0" xfId="60" applyFont="1" applyBorder="1" applyAlignment="1">
      <alignment horizontal="right"/>
      <protection/>
    </xf>
    <xf numFmtId="0" fontId="8" fillId="0" borderId="0" xfId="60" applyNumberFormat="1" applyFont="1">
      <alignment/>
      <protection/>
    </xf>
    <xf numFmtId="0" fontId="13" fillId="0" borderId="0" xfId="60" applyNumberFormat="1" applyFont="1" applyAlignment="1">
      <alignment horizontal="center"/>
      <protection/>
    </xf>
    <xf numFmtId="177" fontId="15" fillId="0" borderId="0" xfId="60" applyNumberFormat="1" applyFont="1" applyAlignment="1">
      <alignment horizontal="left"/>
      <protection/>
    </xf>
    <xf numFmtId="0" fontId="13" fillId="0" borderId="0" xfId="60" applyNumberFormat="1" applyFont="1" applyBorder="1" applyAlignment="1">
      <alignment horizontal="right"/>
      <protection/>
    </xf>
    <xf numFmtId="0" fontId="12" fillId="0" borderId="0" xfId="60" applyAlignment="1" applyProtection="1">
      <alignment shrinkToFit="1"/>
      <protection locked="0"/>
    </xf>
    <xf numFmtId="177" fontId="14" fillId="0" borderId="24" xfId="60" applyNumberFormat="1" applyFont="1" applyBorder="1" applyAlignment="1" applyProtection="1">
      <alignment shrinkToFit="1"/>
      <protection locked="0"/>
    </xf>
    <xf numFmtId="0" fontId="14" fillId="0" borderId="22" xfId="60" applyFont="1" applyBorder="1" applyAlignment="1" applyProtection="1">
      <alignment shrinkToFit="1"/>
      <protection locked="0"/>
    </xf>
    <xf numFmtId="0" fontId="14" fillId="0" borderId="0" xfId="60" applyFont="1" applyAlignment="1" applyProtection="1">
      <alignment shrinkToFit="1"/>
      <protection locked="0"/>
    </xf>
    <xf numFmtId="0" fontId="0" fillId="0" borderId="10" xfId="0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178" fontId="13" fillId="0" borderId="32" xfId="60" applyNumberFormat="1" applyFont="1" applyBorder="1" applyAlignment="1">
      <alignment horizontal="right"/>
      <protection/>
    </xf>
    <xf numFmtId="178" fontId="13" fillId="0" borderId="31" xfId="60" applyNumberFormat="1" applyFont="1" applyBorder="1" applyAlignment="1">
      <alignment horizontal="left"/>
      <protection/>
    </xf>
    <xf numFmtId="49" fontId="13" fillId="0" borderId="18" xfId="60" applyNumberFormat="1" applyFont="1" applyBorder="1" applyAlignment="1" applyProtection="1">
      <alignment/>
      <protection locked="0"/>
    </xf>
    <xf numFmtId="56" fontId="13" fillId="0" borderId="19" xfId="60" applyNumberFormat="1" applyFont="1" applyBorder="1" applyAlignment="1" applyProtection="1">
      <alignment shrinkToFit="1"/>
      <protection locked="0"/>
    </xf>
    <xf numFmtId="56" fontId="13" fillId="0" borderId="37" xfId="60" applyNumberFormat="1" applyFont="1" applyBorder="1" applyAlignment="1" applyProtection="1">
      <alignment shrinkToFit="1"/>
      <protection locked="0"/>
    </xf>
    <xf numFmtId="49" fontId="13" fillId="0" borderId="32" xfId="60" applyNumberFormat="1" applyFont="1" applyBorder="1" applyAlignment="1" applyProtection="1">
      <alignment horizontal="right" shrinkToFit="1"/>
      <protection locked="0"/>
    </xf>
    <xf numFmtId="49" fontId="13" fillId="0" borderId="31" xfId="60" applyNumberFormat="1" applyFont="1" applyBorder="1" applyAlignment="1">
      <alignment horizontal="left" shrinkToFit="1"/>
      <protection/>
    </xf>
    <xf numFmtId="0" fontId="12" fillId="0" borderId="19" xfId="60" applyBorder="1" applyAlignment="1" applyProtection="1">
      <alignment shrinkToFit="1"/>
      <protection locked="0"/>
    </xf>
    <xf numFmtId="177" fontId="14" fillId="0" borderId="20" xfId="60" applyNumberFormat="1" applyFont="1" applyBorder="1" applyAlignment="1" applyProtection="1">
      <alignment shrinkToFit="1"/>
      <protection locked="0"/>
    </xf>
    <xf numFmtId="177" fontId="9" fillId="33" borderId="22" xfId="60" applyNumberFormat="1" applyFont="1" applyFill="1" applyBorder="1" applyAlignment="1" applyProtection="1">
      <alignment horizontal="left" shrinkToFit="1"/>
      <protection locked="0"/>
    </xf>
    <xf numFmtId="0" fontId="12" fillId="0" borderId="0" xfId="60" applyAlignment="1">
      <alignment shrinkToFit="1"/>
      <protection/>
    </xf>
    <xf numFmtId="0" fontId="14" fillId="0" borderId="18" xfId="60" applyFont="1" applyBorder="1" applyAlignment="1" applyProtection="1">
      <alignment shrinkToFit="1"/>
      <protection locked="0"/>
    </xf>
    <xf numFmtId="0" fontId="14" fillId="0" borderId="19" xfId="60" applyFont="1" applyBorder="1" applyAlignment="1" applyProtection="1">
      <alignment shrinkToFit="1"/>
      <protection locked="0"/>
    </xf>
    <xf numFmtId="178" fontId="15" fillId="0" borderId="19" xfId="60" applyNumberFormat="1" applyFont="1" applyBorder="1" applyAlignment="1" applyProtection="1">
      <alignment/>
      <protection locked="0"/>
    </xf>
    <xf numFmtId="177" fontId="15" fillId="0" borderId="19" xfId="60" applyNumberFormat="1" applyFont="1" applyBorder="1" applyAlignment="1" applyProtection="1">
      <alignment/>
      <protection locked="0"/>
    </xf>
    <xf numFmtId="177" fontId="15" fillId="0" borderId="19" xfId="60" applyNumberFormat="1" applyFont="1" applyBorder="1" applyAlignment="1" applyProtection="1" quotePrefix="1">
      <alignment/>
      <protection locked="0"/>
    </xf>
    <xf numFmtId="0" fontId="8" fillId="0" borderId="17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/>
      <protection/>
    </xf>
    <xf numFmtId="177" fontId="9" fillId="33" borderId="18" xfId="60" applyNumberFormat="1" applyFont="1" applyFill="1" applyBorder="1" applyAlignment="1" applyProtection="1">
      <alignment horizontal="left"/>
      <protection locked="0"/>
    </xf>
    <xf numFmtId="177" fontId="9" fillId="33" borderId="19" xfId="60" applyNumberFormat="1" applyFont="1" applyFill="1" applyBorder="1" applyAlignment="1" applyProtection="1">
      <alignment horizontal="center"/>
      <protection locked="0"/>
    </xf>
    <xf numFmtId="177" fontId="9" fillId="32" borderId="19" xfId="60" applyNumberFormat="1" applyFont="1" applyFill="1" applyBorder="1" applyAlignment="1" applyProtection="1" quotePrefix="1">
      <alignment horizontal="center"/>
      <protection locked="0"/>
    </xf>
    <xf numFmtId="177" fontId="9" fillId="33" borderId="20" xfId="60" applyNumberFormat="1" applyFont="1" applyFill="1" applyBorder="1" applyAlignment="1" applyProtection="1">
      <alignment horizontal="left"/>
      <protection locked="0"/>
    </xf>
    <xf numFmtId="177" fontId="9" fillId="33" borderId="19" xfId="60" applyNumberFormat="1" applyFont="1" applyFill="1" applyBorder="1" applyAlignment="1" applyProtection="1" quotePrefix="1">
      <alignment horizontal="center"/>
      <protection locked="0"/>
    </xf>
    <xf numFmtId="177" fontId="9" fillId="32" borderId="37" xfId="60" applyNumberFormat="1" applyFont="1" applyFill="1" applyBorder="1" applyAlignment="1" applyProtection="1" quotePrefix="1">
      <alignment horizontal="center"/>
      <protection locked="0"/>
    </xf>
    <xf numFmtId="177" fontId="9" fillId="32" borderId="38" xfId="60" applyNumberFormat="1" applyFont="1" applyFill="1" applyBorder="1" applyAlignment="1" applyProtection="1">
      <alignment horizontal="center"/>
      <protection locked="0"/>
    </xf>
    <xf numFmtId="177" fontId="9" fillId="33" borderId="27" xfId="60" applyNumberFormat="1" applyFont="1" applyFill="1" applyBorder="1" applyAlignment="1" applyProtection="1">
      <alignment horizontal="left"/>
      <protection locked="0"/>
    </xf>
    <xf numFmtId="177" fontId="9" fillId="33" borderId="16" xfId="60" applyNumberFormat="1" applyFont="1" applyFill="1" applyBorder="1" applyAlignment="1" applyProtection="1">
      <alignment horizontal="center"/>
      <protection locked="0"/>
    </xf>
    <xf numFmtId="177" fontId="9" fillId="32" borderId="16" xfId="60" applyNumberFormat="1" applyFont="1" applyFill="1" applyBorder="1" applyAlignment="1" applyProtection="1">
      <alignment horizontal="center"/>
      <protection locked="0"/>
    </xf>
    <xf numFmtId="177" fontId="9" fillId="33" borderId="28" xfId="60" applyNumberFormat="1" applyFont="1" applyFill="1" applyBorder="1" applyAlignment="1" applyProtection="1">
      <alignment horizontal="left"/>
      <protection locked="0"/>
    </xf>
    <xf numFmtId="177" fontId="9" fillId="32" borderId="42" xfId="60" applyNumberFormat="1" applyFont="1" applyFill="1" applyBorder="1" applyAlignment="1" applyProtection="1">
      <alignment horizontal="center"/>
      <protection locked="0"/>
    </xf>
    <xf numFmtId="0" fontId="8" fillId="0" borderId="23" xfId="60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49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49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13" fillId="0" borderId="55" xfId="60" applyNumberFormat="1" applyFont="1" applyBorder="1" applyAlignment="1">
      <alignment horizontal="center" vertical="top" textRotation="255"/>
      <protection/>
    </xf>
    <xf numFmtId="0" fontId="13" fillId="0" borderId="56" xfId="60" applyNumberFormat="1" applyFont="1" applyBorder="1" applyAlignment="1">
      <alignment horizontal="center" vertical="top" textRotation="255"/>
      <protection/>
    </xf>
    <xf numFmtId="0" fontId="13" fillId="0" borderId="57" xfId="60" applyNumberFormat="1" applyFont="1" applyBorder="1" applyAlignment="1">
      <alignment horizontal="center" vertical="top" textRotation="255"/>
      <protection/>
    </xf>
    <xf numFmtId="0" fontId="13" fillId="0" borderId="20" xfId="60" applyNumberFormat="1" applyFont="1" applyBorder="1" applyAlignment="1">
      <alignment horizontal="center" vertical="top" textRotation="255"/>
      <protection/>
    </xf>
    <xf numFmtId="0" fontId="13" fillId="0" borderId="19" xfId="60" applyNumberFormat="1" applyFont="1" applyBorder="1" applyAlignment="1">
      <alignment horizontal="center" vertical="top" textRotation="255"/>
      <protection/>
    </xf>
    <xf numFmtId="0" fontId="13" fillId="0" borderId="37" xfId="60" applyNumberFormat="1" applyFont="1" applyBorder="1" applyAlignment="1">
      <alignment horizontal="center" vertical="top" textRotation="255"/>
      <protection/>
    </xf>
    <xf numFmtId="0" fontId="13" fillId="0" borderId="24" xfId="60" applyNumberFormat="1" applyFont="1" applyBorder="1" applyAlignment="1">
      <alignment horizontal="center" vertical="top" textRotation="255"/>
      <protection/>
    </xf>
    <xf numFmtId="0" fontId="13" fillId="0" borderId="0" xfId="60" applyNumberFormat="1" applyFont="1" applyBorder="1" applyAlignment="1">
      <alignment horizontal="center" vertical="top" textRotation="255"/>
      <protection/>
    </xf>
    <xf numFmtId="0" fontId="13" fillId="0" borderId="38" xfId="60" applyNumberFormat="1" applyFont="1" applyBorder="1" applyAlignment="1">
      <alignment horizontal="center" vertical="top" textRotation="255"/>
      <protection/>
    </xf>
    <xf numFmtId="0" fontId="13" fillId="0" borderId="28" xfId="60" applyNumberFormat="1" applyFont="1" applyBorder="1" applyAlignment="1">
      <alignment horizontal="center" vertical="top" textRotation="255"/>
      <protection/>
    </xf>
    <xf numFmtId="0" fontId="13" fillId="0" borderId="16" xfId="60" applyNumberFormat="1" applyFont="1" applyBorder="1" applyAlignment="1">
      <alignment horizontal="center" vertical="top" textRotation="255"/>
      <protection/>
    </xf>
    <xf numFmtId="0" fontId="13" fillId="0" borderId="42" xfId="60" applyNumberFormat="1" applyFont="1" applyBorder="1" applyAlignment="1">
      <alignment horizontal="center" vertical="top" textRotation="255"/>
      <protection/>
    </xf>
    <xf numFmtId="3" fontId="8" fillId="0" borderId="17" xfId="60" applyNumberFormat="1" applyFont="1" applyFill="1" applyBorder="1" applyAlignment="1" applyProtection="1">
      <alignment horizontal="distributed" vertical="center"/>
      <protection locked="0"/>
    </xf>
    <xf numFmtId="0" fontId="8" fillId="0" borderId="58" xfId="60" applyFont="1" applyFill="1" applyBorder="1" applyAlignment="1" applyProtection="1">
      <alignment/>
      <protection locked="0"/>
    </xf>
    <xf numFmtId="3" fontId="8" fillId="0" borderId="59" xfId="60" applyNumberFormat="1" applyFont="1" applyFill="1" applyBorder="1" applyAlignment="1" applyProtection="1">
      <alignment horizontal="distributed" vertical="center"/>
      <protection locked="0"/>
    </xf>
    <xf numFmtId="177" fontId="14" fillId="0" borderId="20" xfId="60" applyNumberFormat="1" applyFont="1" applyBorder="1" applyAlignment="1" applyProtection="1">
      <alignment shrinkToFit="1"/>
      <protection locked="0"/>
    </xf>
    <xf numFmtId="0" fontId="12" fillId="0" borderId="19" xfId="60" applyBorder="1" applyAlignment="1" applyProtection="1">
      <alignment shrinkToFit="1"/>
      <protection locked="0"/>
    </xf>
    <xf numFmtId="0" fontId="8" fillId="0" borderId="23" xfId="60" applyFont="1" applyFill="1" applyBorder="1" applyAlignment="1" applyProtection="1">
      <alignment/>
      <protection locked="0"/>
    </xf>
    <xf numFmtId="49" fontId="14" fillId="0" borderId="20" xfId="60" applyNumberFormat="1" applyFont="1" applyBorder="1" applyAlignment="1" applyProtection="1">
      <alignment shrinkToFit="1"/>
      <protection locked="0"/>
    </xf>
    <xf numFmtId="0" fontId="13" fillId="0" borderId="60" xfId="60" applyNumberFormat="1" applyFont="1" applyBorder="1" applyAlignment="1">
      <alignment horizontal="center" vertical="top" textRotation="255"/>
      <protection/>
    </xf>
    <xf numFmtId="0" fontId="5" fillId="0" borderId="55" xfId="60" applyFont="1" applyBorder="1" applyAlignment="1">
      <alignment vertical="top" textRotation="255"/>
      <protection/>
    </xf>
    <xf numFmtId="0" fontId="5" fillId="0" borderId="61" xfId="60" applyFont="1" applyBorder="1" applyAlignment="1">
      <alignment vertical="top" textRotation="255"/>
      <protection/>
    </xf>
    <xf numFmtId="0" fontId="5" fillId="0" borderId="56" xfId="60" applyFont="1" applyBorder="1" applyAlignment="1">
      <alignment vertical="top" textRotation="255"/>
      <protection/>
    </xf>
    <xf numFmtId="0" fontId="5" fillId="0" borderId="62" xfId="60" applyFont="1" applyBorder="1" applyAlignment="1">
      <alignment vertical="top" textRotation="255"/>
      <protection/>
    </xf>
    <xf numFmtId="0" fontId="5" fillId="0" borderId="57" xfId="60" applyFont="1" applyBorder="1" applyAlignment="1">
      <alignment vertical="top" textRotation="255"/>
      <protection/>
    </xf>
    <xf numFmtId="49" fontId="13" fillId="0" borderId="55" xfId="60" applyNumberFormat="1" applyFont="1" applyBorder="1" applyAlignment="1" quotePrefix="1">
      <alignment horizontal="center" vertical="top" textRotation="255"/>
      <protection/>
    </xf>
    <xf numFmtId="49" fontId="13" fillId="0" borderId="56" xfId="60" applyNumberFormat="1" applyFont="1" applyBorder="1" applyAlignment="1" quotePrefix="1">
      <alignment horizontal="center" vertical="top" textRotation="255"/>
      <protection/>
    </xf>
    <xf numFmtId="49" fontId="13" fillId="0" borderId="57" xfId="60" applyNumberFormat="1" applyFont="1" applyBorder="1" applyAlignment="1" quotePrefix="1">
      <alignment horizontal="center" vertical="top" textRotation="255"/>
      <protection/>
    </xf>
    <xf numFmtId="177" fontId="14" fillId="0" borderId="24" xfId="60" applyNumberFormat="1" applyFont="1" applyBorder="1" applyAlignment="1" applyProtection="1">
      <alignment shrinkToFit="1"/>
      <protection locked="0"/>
    </xf>
    <xf numFmtId="0" fontId="12" fillId="0" borderId="0" xfId="60" applyAlignment="1" applyProtection="1">
      <alignment shrinkToFit="1"/>
      <protection locked="0"/>
    </xf>
    <xf numFmtId="177" fontId="14" fillId="0" borderId="18" xfId="60" applyNumberFormat="1" applyFont="1" applyBorder="1" applyAlignment="1" applyProtection="1">
      <alignment shrinkToFit="1"/>
      <protection locked="0"/>
    </xf>
    <xf numFmtId="177" fontId="14" fillId="0" borderId="22" xfId="60" applyNumberFormat="1" applyFont="1" applyBorder="1" applyAlignment="1" applyProtection="1">
      <alignment shrinkToFit="1"/>
      <protection locked="0"/>
    </xf>
    <xf numFmtId="49" fontId="14" fillId="0" borderId="24" xfId="60" applyNumberFormat="1" applyFont="1" applyBorder="1" applyAlignment="1" applyProtection="1">
      <alignment shrinkToFit="1"/>
      <protection locked="0"/>
    </xf>
    <xf numFmtId="0" fontId="14" fillId="0" borderId="22" xfId="60" applyFont="1" applyBorder="1" applyAlignment="1" applyProtection="1">
      <alignment shrinkToFit="1"/>
      <protection locked="0"/>
    </xf>
    <xf numFmtId="0" fontId="14" fillId="0" borderId="0" xfId="60" applyFont="1" applyAlignment="1" applyProtection="1">
      <alignment shrinkToFit="1"/>
      <protection locked="0"/>
    </xf>
    <xf numFmtId="177" fontId="14" fillId="0" borderId="24" xfId="60" applyNumberFormat="1" applyFont="1" applyBorder="1" applyAlignment="1" applyProtection="1">
      <alignment horizontal="center"/>
      <protection locked="0"/>
    </xf>
    <xf numFmtId="177" fontId="14" fillId="0" borderId="0" xfId="60" applyNumberFormat="1" applyFont="1" applyBorder="1" applyAlignment="1" applyProtection="1">
      <alignment horizontal="center"/>
      <protection locked="0"/>
    </xf>
    <xf numFmtId="0" fontId="14" fillId="0" borderId="18" xfId="60" applyFont="1" applyBorder="1" applyAlignment="1" applyProtection="1">
      <alignment shrinkToFit="1"/>
      <protection locked="0"/>
    </xf>
    <xf numFmtId="0" fontId="14" fillId="0" borderId="19" xfId="60" applyFont="1" applyBorder="1" applyAlignment="1" applyProtection="1">
      <alignment shrinkToFit="1"/>
      <protection locked="0"/>
    </xf>
    <xf numFmtId="177" fontId="14" fillId="0" borderId="20" xfId="60" applyNumberFormat="1" applyFont="1" applyBorder="1" applyAlignment="1" applyProtection="1">
      <alignment horizontal="center"/>
      <protection locked="0"/>
    </xf>
    <xf numFmtId="177" fontId="14" fillId="0" borderId="19" xfId="60" applyNumberFormat="1" applyFont="1" applyBorder="1" applyAlignment="1" applyProtection="1">
      <alignment horizontal="center"/>
      <protection locked="0"/>
    </xf>
    <xf numFmtId="177" fontId="14" fillId="0" borderId="28" xfId="60" applyNumberFormat="1" applyFont="1" applyBorder="1" applyAlignment="1" applyProtection="1">
      <alignment horizontal="center"/>
      <protection locked="0"/>
    </xf>
    <xf numFmtId="177" fontId="14" fillId="0" borderId="16" xfId="60" applyNumberFormat="1" applyFont="1" applyBorder="1" applyAlignment="1" applyProtection="1">
      <alignment horizontal="center"/>
      <protection locked="0"/>
    </xf>
    <xf numFmtId="177" fontId="14" fillId="0" borderId="28" xfId="60" applyNumberFormat="1" applyFont="1" applyBorder="1" applyAlignment="1" applyProtection="1">
      <alignment horizontal="center" shrinkToFit="1"/>
      <protection locked="0"/>
    </xf>
    <xf numFmtId="177" fontId="14" fillId="0" borderId="16" xfId="60" applyNumberFormat="1" applyFont="1" applyBorder="1" applyAlignment="1" applyProtection="1">
      <alignment horizontal="center" shrinkToFit="1"/>
      <protection locked="0"/>
    </xf>
    <xf numFmtId="0" fontId="8" fillId="0" borderId="19" xfId="60" applyNumberFormat="1" applyFont="1" applyBorder="1" applyAlignment="1">
      <alignment horizontal="center" vertical="top" wrapText="1"/>
      <protection/>
    </xf>
    <xf numFmtId="0" fontId="4" fillId="0" borderId="0" xfId="60" applyNumberFormat="1" applyFont="1" applyBorder="1" applyAlignment="1">
      <alignment horizontal="center" vertical="top" wrapText="1"/>
      <protection/>
    </xf>
    <xf numFmtId="0" fontId="4" fillId="0" borderId="16" xfId="60" applyNumberFormat="1" applyFont="1" applyBorder="1" applyAlignment="1">
      <alignment horizontal="center" vertical="top" wrapText="1"/>
      <protection/>
    </xf>
    <xf numFmtId="0" fontId="8" fillId="32" borderId="59" xfId="60" applyFont="1" applyFill="1" applyBorder="1" applyAlignment="1">
      <alignment horizontal="distributed" vertical="center"/>
      <protection/>
    </xf>
    <xf numFmtId="0" fontId="4" fillId="32" borderId="58" xfId="60" applyFont="1" applyFill="1" applyBorder="1" applyAlignment="1">
      <alignment/>
      <protection/>
    </xf>
    <xf numFmtId="49" fontId="8" fillId="0" borderId="19" xfId="60" applyNumberFormat="1" applyFont="1" applyBorder="1" applyAlignment="1" quotePrefix="1">
      <alignment horizontal="center" vertical="top" wrapText="1"/>
      <protection/>
    </xf>
    <xf numFmtId="49" fontId="4" fillId="0" borderId="0" xfId="60" applyNumberFormat="1" applyFont="1" applyBorder="1" applyAlignment="1">
      <alignment horizontal="center" vertical="top" wrapText="1"/>
      <protection/>
    </xf>
    <xf numFmtId="49" fontId="4" fillId="0" borderId="16" xfId="60" applyNumberFormat="1" applyFont="1" applyBorder="1" applyAlignment="1">
      <alignment horizontal="center" vertical="top" wrapText="1"/>
      <protection/>
    </xf>
    <xf numFmtId="0" fontId="8" fillId="32" borderId="17" xfId="60" applyFont="1" applyFill="1" applyBorder="1" applyAlignment="1">
      <alignment horizontal="distributed" vertical="center"/>
      <protection/>
    </xf>
    <xf numFmtId="49" fontId="11" fillId="0" borderId="63" xfId="60" applyNumberFormat="1" applyFont="1" applyBorder="1" applyAlignment="1">
      <alignment horizontal="right"/>
      <protection/>
    </xf>
    <xf numFmtId="0" fontId="12" fillId="0" borderId="64" xfId="60" applyNumberFormat="1" applyBorder="1" applyAlignment="1">
      <alignment/>
      <protection/>
    </xf>
    <xf numFmtId="0" fontId="8" fillId="32" borderId="58" xfId="60" applyFont="1" applyFill="1" applyBorder="1" applyAlignment="1">
      <alignment horizontal="distributed" vertical="center"/>
      <protection/>
    </xf>
    <xf numFmtId="0" fontId="4" fillId="32" borderId="23" xfId="60" applyFont="1" applyFill="1" applyBorder="1" applyAlignment="1">
      <alignment/>
      <protection/>
    </xf>
    <xf numFmtId="177" fontId="9" fillId="33" borderId="18" xfId="60" applyNumberFormat="1" applyFont="1" applyFill="1" applyBorder="1" applyAlignment="1" applyProtection="1">
      <alignment horizontal="center" shrinkToFit="1"/>
      <protection locked="0"/>
    </xf>
    <xf numFmtId="177" fontId="9" fillId="33" borderId="19" xfId="60" applyNumberFormat="1" applyFont="1" applyFill="1" applyBorder="1" applyAlignment="1" applyProtection="1">
      <alignment horizontal="center" shrinkToFit="1"/>
      <protection locked="0"/>
    </xf>
    <xf numFmtId="177" fontId="9" fillId="33" borderId="22" xfId="60" applyNumberFormat="1" applyFont="1" applyFill="1" applyBorder="1" applyAlignment="1" applyProtection="1">
      <alignment horizontal="left" shrinkToFit="1"/>
      <protection locked="0"/>
    </xf>
    <xf numFmtId="0" fontId="12" fillId="0" borderId="0" xfId="60" applyAlignment="1">
      <alignment shrinkToFit="1"/>
      <protection/>
    </xf>
    <xf numFmtId="177" fontId="9" fillId="33" borderId="27" xfId="60" applyNumberFormat="1" applyFont="1" applyFill="1" applyBorder="1" applyAlignment="1" applyProtection="1">
      <alignment horizontal="center" shrinkToFit="1"/>
      <protection locked="0"/>
    </xf>
    <xf numFmtId="177" fontId="9" fillId="33" borderId="16" xfId="60" applyNumberFormat="1" applyFont="1" applyFill="1" applyBorder="1" applyAlignment="1" applyProtection="1">
      <alignment horizontal="center" shrinkToFit="1"/>
      <protection locked="0"/>
    </xf>
    <xf numFmtId="0" fontId="53" fillId="0" borderId="65" xfId="0" applyFont="1" applyBorder="1" applyAlignment="1">
      <alignment vertical="center" wrapText="1"/>
    </xf>
    <xf numFmtId="0" fontId="0" fillId="34" borderId="10" xfId="0" applyFill="1" applyBorder="1" applyAlignment="1">
      <alignment horizontal="center" vertical="center" shrinkToFit="1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10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26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133475" y="1076325"/>
          <a:ext cx="34575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39</xdr:col>
      <xdr:colOff>0</xdr:colOff>
      <xdr:row>27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628775" y="762000"/>
          <a:ext cx="651510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9</xdr:row>
      <xdr:rowOff>0</xdr:rowOff>
    </xdr:from>
    <xdr:to>
      <xdr:col>18</xdr:col>
      <xdr:colOff>133350</xdr:colOff>
      <xdr:row>17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247900" y="1619250"/>
          <a:ext cx="2228850" cy="1514475"/>
        </a:xfrm>
        <a:prstGeom prst="wedgeRoundRectCallout">
          <a:avLst>
            <a:gd name="adj1" fmla="val -43703"/>
            <a:gd name="adj2" fmla="val -85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①淡黄色部に対戦スコアを半角数字で入力する。（こちらのスコアを入力すれば、対戦結果と対戦相手側の結果入力が自動で行われます）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棄権試合等あった場合には、５－０、または０－５として右隅の薄緑部に「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」を入力してください。</a:t>
          </a:r>
        </a:p>
      </xdr:txBody>
    </xdr:sp>
    <xdr:clientData/>
  </xdr:twoCellAnchor>
  <xdr:twoCellAnchor>
    <xdr:from>
      <xdr:col>7</xdr:col>
      <xdr:colOff>66675</xdr:colOff>
      <xdr:row>30</xdr:row>
      <xdr:rowOff>76200</xdr:rowOff>
    </xdr:from>
    <xdr:to>
      <xdr:col>19</xdr:col>
      <xdr:colOff>114300</xdr:colOff>
      <xdr:row>32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2400300" y="5343525"/>
          <a:ext cx="2228850" cy="504825"/>
        </a:xfrm>
        <a:prstGeom prst="wedgeRoundRectCallout">
          <a:avLst>
            <a:gd name="adj1" fmla="val -61833"/>
            <a:gd name="adj2" fmla="val -83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③淡黄色部に得点者の累積得点を入力する。</a:t>
          </a:r>
        </a:p>
      </xdr:txBody>
    </xdr:sp>
    <xdr:clientData/>
  </xdr:twoCellAnchor>
  <xdr:twoCellAnchor>
    <xdr:from>
      <xdr:col>3</xdr:col>
      <xdr:colOff>142875</xdr:colOff>
      <xdr:row>23</xdr:row>
      <xdr:rowOff>28575</xdr:rowOff>
    </xdr:from>
    <xdr:to>
      <xdr:col>16</xdr:col>
      <xdr:colOff>28575</xdr:colOff>
      <xdr:row>26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771650" y="4048125"/>
          <a:ext cx="2228850" cy="495300"/>
        </a:xfrm>
        <a:prstGeom prst="wedgeRoundRectCallout">
          <a:avLst>
            <a:gd name="adj1" fmla="val -49259"/>
            <a:gd name="adj2" fmla="val 117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②黄色部に得点者の名前を漢字で入力する。</a:t>
          </a:r>
        </a:p>
      </xdr:txBody>
    </xdr:sp>
    <xdr:clientData/>
  </xdr:twoCellAnchor>
  <xdr:twoCellAnchor>
    <xdr:from>
      <xdr:col>20</xdr:col>
      <xdr:colOff>95250</xdr:colOff>
      <xdr:row>24</xdr:row>
      <xdr:rowOff>152400</xdr:rowOff>
    </xdr:from>
    <xdr:to>
      <xdr:col>36</xdr:col>
      <xdr:colOff>114300</xdr:colOff>
      <xdr:row>37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810125" y="4343400"/>
          <a:ext cx="2905125" cy="2581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＜記入方法＞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・タイトルの年度、所属リーグを記入願います。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・チーム名（縦）を開幕順位で入力願います。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・チーム名（横）は自動記入されます。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・試合結果は①～③を記入願います。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（ほとんどが自動計算するはずです。）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・何かあった場合は備考欄に記入願います。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・最終節が終わったら、順位と表彰対象を選出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して右下欄に記入願います。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・自動計算の式保護のため、シートの保護を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行っています。保護されたところを修正する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場合は、保護の解除を行って下さい。ただし、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ホームページ用ですので大きさ等は変えな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いでください。</a:t>
          </a:r>
        </a:p>
      </xdr:txBody>
    </xdr:sp>
    <xdr:clientData/>
  </xdr:twoCellAnchor>
  <xdr:twoCellAnchor>
    <xdr:from>
      <xdr:col>22</xdr:col>
      <xdr:colOff>95250</xdr:colOff>
      <xdr:row>0</xdr:row>
      <xdr:rowOff>123825</xdr:rowOff>
    </xdr:from>
    <xdr:to>
      <xdr:col>29</xdr:col>
      <xdr:colOff>28575</xdr:colOff>
      <xdr:row>2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5153025" y="123825"/>
          <a:ext cx="1219200" cy="285750"/>
        </a:xfrm>
        <a:prstGeom prst="wedgeRoundRectCallout">
          <a:avLst>
            <a:gd name="adj1" fmla="val -94296"/>
            <a:gd name="adj2" fmla="val -4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タイトルの記入</a:t>
          </a:r>
        </a:p>
      </xdr:txBody>
    </xdr:sp>
    <xdr:clientData/>
  </xdr:twoCellAnchor>
  <xdr:twoCellAnchor>
    <xdr:from>
      <xdr:col>2</xdr:col>
      <xdr:colOff>171450</xdr:colOff>
      <xdr:row>14</xdr:row>
      <xdr:rowOff>104775</xdr:rowOff>
    </xdr:from>
    <xdr:to>
      <xdr:col>4</xdr:col>
      <xdr:colOff>133350</xdr:colOff>
      <xdr:row>18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685800" y="2581275"/>
          <a:ext cx="1238250" cy="600075"/>
        </a:xfrm>
        <a:prstGeom prst="wedgeRoundRectCallout">
          <a:avLst>
            <a:gd name="adj1" fmla="val -33222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チーム名の記入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（横は自動記入されます。）</a:t>
          </a:r>
        </a:p>
      </xdr:txBody>
    </xdr:sp>
    <xdr:clientData/>
  </xdr:twoCellAnchor>
  <xdr:twoCellAnchor>
    <xdr:from>
      <xdr:col>6</xdr:col>
      <xdr:colOff>76200</xdr:colOff>
      <xdr:row>40</xdr:row>
      <xdr:rowOff>38100</xdr:rowOff>
    </xdr:from>
    <xdr:to>
      <xdr:col>18</xdr:col>
      <xdr:colOff>123825</xdr:colOff>
      <xdr:row>43</xdr:row>
      <xdr:rowOff>85725</xdr:rowOff>
    </xdr:to>
    <xdr:sp>
      <xdr:nvSpPr>
        <xdr:cNvPr id="8" name="AutoShape 3"/>
        <xdr:cNvSpPr>
          <a:spLocks/>
        </xdr:cNvSpPr>
      </xdr:nvSpPr>
      <xdr:spPr>
        <a:xfrm>
          <a:off x="2238375" y="7448550"/>
          <a:ext cx="2228850" cy="561975"/>
        </a:xfrm>
        <a:prstGeom prst="wedgeRoundRectCallout">
          <a:avLst>
            <a:gd name="adj1" fmla="val -52564"/>
            <a:gd name="adj2" fmla="val -75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④黄色部に警告者の名前、淡黄色部に日付けを入力する。</a:t>
          </a:r>
        </a:p>
      </xdr:txBody>
    </xdr:sp>
    <xdr:clientData/>
  </xdr:twoCellAnchor>
  <xdr:twoCellAnchor>
    <xdr:from>
      <xdr:col>6</xdr:col>
      <xdr:colOff>85725</xdr:colOff>
      <xdr:row>46</xdr:row>
      <xdr:rowOff>66675</xdr:rowOff>
    </xdr:from>
    <xdr:to>
      <xdr:col>18</xdr:col>
      <xdr:colOff>133350</xdr:colOff>
      <xdr:row>48</xdr:row>
      <xdr:rowOff>114300</xdr:rowOff>
    </xdr:to>
    <xdr:sp>
      <xdr:nvSpPr>
        <xdr:cNvPr id="9" name="AutoShape 3"/>
        <xdr:cNvSpPr>
          <a:spLocks/>
        </xdr:cNvSpPr>
      </xdr:nvSpPr>
      <xdr:spPr>
        <a:xfrm>
          <a:off x="2247900" y="8505825"/>
          <a:ext cx="2228850" cy="390525"/>
        </a:xfrm>
        <a:prstGeom prst="wedgeRoundRectCallout">
          <a:avLst>
            <a:gd name="adj1" fmla="val -52564"/>
            <a:gd name="adj2" fmla="val -75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⑤黄色部に退場者の名前、淡黄色部に日付けを入力する。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-arai\My%20Documents\&#36899;&#30431;&#12501;&#12457;&#12523;&#12480;\&#36939;&#21942;&#22996;&#21729;&#38263;\H22\&#32080;&#26524;\&#38598;&#35336;&#34920;\1bu\10.1busensekihy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0&#12471;&#12531;&#12463;&#12525;\002&#12469;&#12483;&#12459;&#12540;\&#24179;&#25104;&#65297;&#65298;&#24180;\&#25126;&#32318;AB_00v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8チーム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Aﾌﾞﾛｯｸ"/>
      <sheetName val="Bﾌﾞﾛｯｸ"/>
    </sheetNames>
    <sheetDataSet>
      <sheetData sheetId="2">
        <row r="1">
          <cell r="C1" t="str">
            <v>平成１２年度　群馬サッカーリーグ２部戦績表（Ｂブロック）</v>
          </cell>
          <cell r="AQ1" t="str">
            <v>平成15年10月20日</v>
          </cell>
        </row>
        <row r="2">
          <cell r="E2" t="str">
            <v>ＦＣ鬼石</v>
          </cell>
          <cell r="H2" t="str">
            <v>赤堀クラブ</v>
          </cell>
          <cell r="K2" t="str">
            <v>粕川コリエンテ</v>
          </cell>
          <cell r="N2" t="str">
            <v>邑楽クラブ</v>
          </cell>
          <cell r="Q2" t="str">
            <v>リエゾン草津</v>
          </cell>
          <cell r="T2" t="str">
            <v>富士重工</v>
          </cell>
          <cell r="W2" t="str">
            <v>ＦＣ藤岡</v>
          </cell>
          <cell r="Z2" t="str">
            <v>日立高崎</v>
          </cell>
          <cell r="AC2" t="str">
            <v>藤岡ヴェルディ</v>
          </cell>
          <cell r="AF2" t="str">
            <v>ＶＥＧＡ</v>
          </cell>
          <cell r="AI2" t="str">
            <v>三蹴会</v>
          </cell>
          <cell r="AL2" t="str">
            <v>ウィンドクラブ</v>
          </cell>
          <cell r="AN2" t="str">
            <v>勝</v>
          </cell>
          <cell r="AQ2" t="str">
            <v>　</v>
          </cell>
          <cell r="AR2" t="str">
            <v>得</v>
          </cell>
          <cell r="AS2" t="str">
            <v>失</v>
          </cell>
          <cell r="AT2" t="str">
            <v>得</v>
          </cell>
          <cell r="AU2" t="str">
            <v>順</v>
          </cell>
        </row>
        <row r="3">
          <cell r="AO3" t="str">
            <v>勝</v>
          </cell>
          <cell r="AP3" t="str">
            <v>分</v>
          </cell>
          <cell r="AQ3" t="str">
            <v>負</v>
          </cell>
          <cell r="AT3" t="str">
            <v>失</v>
          </cell>
        </row>
        <row r="4">
          <cell r="AN4" t="str">
            <v>点</v>
          </cell>
          <cell r="AO4" t="str">
            <v>　</v>
          </cell>
          <cell r="AP4" t="str">
            <v>　</v>
          </cell>
          <cell r="AR4" t="str">
            <v>点</v>
          </cell>
          <cell r="AS4" t="str">
            <v>点</v>
          </cell>
          <cell r="AT4" t="str">
            <v>差</v>
          </cell>
          <cell r="AU4" t="str">
            <v>位</v>
          </cell>
        </row>
        <row r="5">
          <cell r="C5" t="str">
            <v>ＦＣ鬼石</v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>△</v>
          </cell>
          <cell r="I5" t="str">
            <v/>
          </cell>
          <cell r="J5" t="str">
            <v/>
          </cell>
          <cell r="K5" t="str">
            <v>●</v>
          </cell>
          <cell r="L5" t="str">
            <v/>
          </cell>
          <cell r="M5" t="str">
            <v/>
          </cell>
          <cell r="N5" t="str">
            <v>●</v>
          </cell>
          <cell r="Q5" t="str">
            <v>●</v>
          </cell>
          <cell r="T5" t="str">
            <v>●</v>
          </cell>
          <cell r="W5" t="str">
            <v>△</v>
          </cell>
          <cell r="Z5" t="str">
            <v>○</v>
          </cell>
          <cell r="AC5" t="str">
            <v>●</v>
          </cell>
          <cell r="AF5" t="str">
            <v>○</v>
          </cell>
          <cell r="AI5" t="str">
            <v>△</v>
          </cell>
          <cell r="AL5" t="str">
            <v>○</v>
          </cell>
          <cell r="AR5" t="str">
            <v>　</v>
          </cell>
        </row>
        <row r="6">
          <cell r="G6" t="str">
            <v>1</v>
          </cell>
          <cell r="H6" t="str">
            <v>－</v>
          </cell>
          <cell r="I6" t="str">
            <v>1</v>
          </cell>
          <cell r="J6" t="str">
            <v>4</v>
          </cell>
          <cell r="K6" t="str">
            <v>－</v>
          </cell>
          <cell r="L6" t="str">
            <v>12</v>
          </cell>
          <cell r="M6" t="str">
            <v>0</v>
          </cell>
          <cell r="N6" t="str">
            <v>－</v>
          </cell>
          <cell r="O6" t="str">
            <v>6</v>
          </cell>
          <cell r="P6" t="str">
            <v>0</v>
          </cell>
          <cell r="Q6" t="str">
            <v>－</v>
          </cell>
          <cell r="R6" t="str">
            <v>13</v>
          </cell>
          <cell r="S6" t="str">
            <v>1</v>
          </cell>
          <cell r="T6" t="str">
            <v>－</v>
          </cell>
          <cell r="U6" t="str">
            <v>2</v>
          </cell>
          <cell r="V6" t="str">
            <v>2</v>
          </cell>
          <cell r="W6" t="str">
            <v>－</v>
          </cell>
          <cell r="X6" t="str">
            <v>2</v>
          </cell>
          <cell r="Y6" t="str">
            <v>3</v>
          </cell>
          <cell r="Z6" t="str">
            <v>－</v>
          </cell>
          <cell r="AA6" t="str">
            <v>2</v>
          </cell>
          <cell r="AB6" t="str">
            <v>1</v>
          </cell>
          <cell r="AC6" t="str">
            <v>－</v>
          </cell>
          <cell r="AD6" t="str">
            <v>2</v>
          </cell>
          <cell r="AE6" t="str">
            <v>3</v>
          </cell>
          <cell r="AF6" t="str">
            <v>－</v>
          </cell>
          <cell r="AG6" t="str">
            <v>2</v>
          </cell>
          <cell r="AH6" t="str">
            <v>0</v>
          </cell>
          <cell r="AI6" t="str">
            <v>－</v>
          </cell>
          <cell r="AJ6" t="str">
            <v>0</v>
          </cell>
          <cell r="AK6" t="str">
            <v>5</v>
          </cell>
          <cell r="AL6" t="str">
            <v>－</v>
          </cell>
          <cell r="AM6" t="str">
            <v>2</v>
          </cell>
          <cell r="AN6">
            <v>12</v>
          </cell>
          <cell r="AO6">
            <v>3</v>
          </cell>
          <cell r="AP6">
            <v>3</v>
          </cell>
          <cell r="AQ6">
            <v>5</v>
          </cell>
          <cell r="AR6">
            <v>20</v>
          </cell>
          <cell r="AS6">
            <v>44</v>
          </cell>
          <cell r="AT6">
            <v>-24</v>
          </cell>
          <cell r="AU6">
            <v>7</v>
          </cell>
        </row>
        <row r="7">
          <cell r="C7" t="str">
            <v>赤堀クラブ</v>
          </cell>
          <cell r="D7" t="str">
            <v/>
          </cell>
          <cell r="E7" t="str">
            <v>△</v>
          </cell>
          <cell r="F7" t="str">
            <v/>
          </cell>
          <cell r="H7" t="str">
            <v/>
          </cell>
          <cell r="K7" t="str">
            <v>●</v>
          </cell>
          <cell r="N7" t="str">
            <v>●</v>
          </cell>
          <cell r="Q7" t="str">
            <v>●</v>
          </cell>
          <cell r="T7" t="str">
            <v>○</v>
          </cell>
          <cell r="W7" t="str">
            <v>●</v>
          </cell>
          <cell r="Z7" t="str">
            <v>○</v>
          </cell>
          <cell r="AC7" t="str">
            <v>●</v>
          </cell>
          <cell r="AF7" t="str">
            <v>○</v>
          </cell>
          <cell r="AI7" t="str">
            <v>○</v>
          </cell>
          <cell r="AL7" t="str">
            <v>○</v>
          </cell>
          <cell r="AR7" t="str">
            <v>　</v>
          </cell>
        </row>
        <row r="8">
          <cell r="D8" t="str">
            <v>1</v>
          </cell>
          <cell r="E8" t="str">
            <v>－</v>
          </cell>
          <cell r="F8" t="str">
            <v>1</v>
          </cell>
          <cell r="J8" t="str">
            <v>3</v>
          </cell>
          <cell r="K8" t="str">
            <v>－</v>
          </cell>
          <cell r="L8" t="str">
            <v>11</v>
          </cell>
          <cell r="M8" t="str">
            <v>0</v>
          </cell>
          <cell r="N8" t="str">
            <v>－</v>
          </cell>
          <cell r="O8" t="str">
            <v>2</v>
          </cell>
          <cell r="P8" t="str">
            <v>0</v>
          </cell>
          <cell r="Q8" t="str">
            <v>－</v>
          </cell>
          <cell r="R8" t="str">
            <v>9</v>
          </cell>
          <cell r="S8" t="str">
            <v>6</v>
          </cell>
          <cell r="T8" t="str">
            <v>－</v>
          </cell>
          <cell r="U8" t="str">
            <v>1</v>
          </cell>
          <cell r="V8" t="str">
            <v>3</v>
          </cell>
          <cell r="W8" t="str">
            <v>－</v>
          </cell>
          <cell r="X8" t="str">
            <v>8</v>
          </cell>
          <cell r="Y8" t="str">
            <v>3</v>
          </cell>
          <cell r="Z8" t="str">
            <v>－</v>
          </cell>
          <cell r="AA8" t="str">
            <v>0</v>
          </cell>
          <cell r="AB8" t="str">
            <v>0</v>
          </cell>
          <cell r="AC8" t="str">
            <v>－</v>
          </cell>
          <cell r="AD8" t="str">
            <v>1</v>
          </cell>
          <cell r="AE8" t="str">
            <v>2</v>
          </cell>
          <cell r="AF8" t="str">
            <v>－</v>
          </cell>
          <cell r="AG8" t="str">
            <v>0</v>
          </cell>
          <cell r="AH8" t="str">
            <v>7</v>
          </cell>
          <cell r="AI8" t="str">
            <v>－</v>
          </cell>
          <cell r="AJ8" t="str">
            <v>1</v>
          </cell>
          <cell r="AK8" t="str">
            <v>3</v>
          </cell>
          <cell r="AL8" t="str">
            <v>－</v>
          </cell>
          <cell r="AM8" t="str">
            <v>1</v>
          </cell>
          <cell r="AN8">
            <v>16</v>
          </cell>
          <cell r="AO8">
            <v>5</v>
          </cell>
          <cell r="AP8">
            <v>1</v>
          </cell>
          <cell r="AQ8">
            <v>5</v>
          </cell>
          <cell r="AR8">
            <v>28</v>
          </cell>
          <cell r="AS8">
            <v>35</v>
          </cell>
          <cell r="AT8">
            <v>-7</v>
          </cell>
          <cell r="AU8">
            <v>6</v>
          </cell>
        </row>
        <row r="9">
          <cell r="C9" t="str">
            <v>粕川コリエンテ</v>
          </cell>
          <cell r="D9" t="str">
            <v/>
          </cell>
          <cell r="E9" t="str">
            <v>○</v>
          </cell>
          <cell r="F9" t="str">
            <v/>
          </cell>
          <cell r="G9" t="str">
            <v/>
          </cell>
          <cell r="H9" t="str">
            <v>○</v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N9" t="str">
            <v>○</v>
          </cell>
          <cell r="Q9" t="str">
            <v>○</v>
          </cell>
          <cell r="T9" t="str">
            <v>○</v>
          </cell>
          <cell r="W9" t="str">
            <v>○</v>
          </cell>
          <cell r="Z9" t="str">
            <v>○</v>
          </cell>
          <cell r="AC9" t="str">
            <v>○</v>
          </cell>
          <cell r="AF9" t="str">
            <v>○</v>
          </cell>
          <cell r="AI9" t="str">
            <v>○</v>
          </cell>
          <cell r="AL9" t="str">
            <v>○</v>
          </cell>
          <cell r="AN9" t="str">
            <v> </v>
          </cell>
          <cell r="AP9" t="str">
            <v> </v>
          </cell>
          <cell r="AQ9" t="str">
            <v> </v>
          </cell>
          <cell r="AR9" t="str">
            <v>　</v>
          </cell>
          <cell r="AS9" t="str">
            <v> </v>
          </cell>
        </row>
        <row r="10">
          <cell r="D10" t="str">
            <v>12</v>
          </cell>
          <cell r="E10" t="str">
            <v>－</v>
          </cell>
          <cell r="F10" t="str">
            <v>4</v>
          </cell>
          <cell r="G10" t="str">
            <v>11</v>
          </cell>
          <cell r="H10" t="str">
            <v>－</v>
          </cell>
          <cell r="I10" t="str">
            <v>3</v>
          </cell>
          <cell r="M10" t="str">
            <v>4</v>
          </cell>
          <cell r="N10" t="str">
            <v>－</v>
          </cell>
          <cell r="O10" t="str">
            <v>1</v>
          </cell>
          <cell r="P10" t="str">
            <v>1</v>
          </cell>
          <cell r="Q10" t="str">
            <v>－</v>
          </cell>
          <cell r="R10" t="str">
            <v>0</v>
          </cell>
          <cell r="S10" t="str">
            <v>5</v>
          </cell>
          <cell r="T10" t="str">
            <v>－</v>
          </cell>
          <cell r="U10" t="str">
            <v>0</v>
          </cell>
          <cell r="V10" t="str">
            <v>5</v>
          </cell>
          <cell r="W10" t="str">
            <v>－</v>
          </cell>
          <cell r="X10" t="str">
            <v>0</v>
          </cell>
          <cell r="Y10" t="str">
            <v>16</v>
          </cell>
          <cell r="Z10" t="str">
            <v>－</v>
          </cell>
          <cell r="AA10" t="str">
            <v>1</v>
          </cell>
          <cell r="AB10" t="str">
            <v>8</v>
          </cell>
          <cell r="AC10" t="str">
            <v>－</v>
          </cell>
          <cell r="AD10" t="str">
            <v>1</v>
          </cell>
          <cell r="AE10" t="str">
            <v>9</v>
          </cell>
          <cell r="AF10" t="str">
            <v>－</v>
          </cell>
          <cell r="AG10" t="str">
            <v>0</v>
          </cell>
          <cell r="AH10" t="str">
            <v>12</v>
          </cell>
          <cell r="AI10" t="str">
            <v>－</v>
          </cell>
          <cell r="AJ10" t="str">
            <v>2</v>
          </cell>
          <cell r="AK10" t="str">
            <v>32</v>
          </cell>
          <cell r="AL10" t="str">
            <v>－</v>
          </cell>
          <cell r="AM10" t="str">
            <v>0</v>
          </cell>
          <cell r="AN10">
            <v>33</v>
          </cell>
          <cell r="AO10">
            <v>11</v>
          </cell>
          <cell r="AP10">
            <v>0</v>
          </cell>
          <cell r="AQ10">
            <v>0</v>
          </cell>
          <cell r="AR10">
            <v>115</v>
          </cell>
          <cell r="AS10">
            <v>12</v>
          </cell>
          <cell r="AT10">
            <v>103</v>
          </cell>
          <cell r="AU10">
            <v>1</v>
          </cell>
        </row>
        <row r="11">
          <cell r="C11" t="str">
            <v>邑楽クラブ</v>
          </cell>
          <cell r="D11" t="str">
            <v/>
          </cell>
          <cell r="E11" t="str">
            <v>○</v>
          </cell>
          <cell r="F11" t="str">
            <v/>
          </cell>
          <cell r="G11" t="str">
            <v/>
          </cell>
          <cell r="H11" t="str">
            <v>○</v>
          </cell>
          <cell r="I11" t="str">
            <v/>
          </cell>
          <cell r="J11" t="str">
            <v/>
          </cell>
          <cell r="K11" t="str">
            <v>●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Q11" t="str">
            <v>●</v>
          </cell>
          <cell r="T11" t="str">
            <v>△</v>
          </cell>
          <cell r="W11" t="str">
            <v>○</v>
          </cell>
          <cell r="Z11" t="str">
            <v>○</v>
          </cell>
          <cell r="AC11" t="str">
            <v>○</v>
          </cell>
          <cell r="AF11" t="str">
            <v>○</v>
          </cell>
          <cell r="AI11" t="str">
            <v>○</v>
          </cell>
          <cell r="AL11" t="str">
            <v>○</v>
          </cell>
          <cell r="AN11" t="str">
            <v> </v>
          </cell>
          <cell r="AP11" t="str">
            <v> </v>
          </cell>
          <cell r="AQ11" t="str">
            <v> </v>
          </cell>
          <cell r="AR11" t="str">
            <v>　</v>
          </cell>
          <cell r="AS11" t="str">
            <v> </v>
          </cell>
        </row>
        <row r="12">
          <cell r="D12" t="str">
            <v>6</v>
          </cell>
          <cell r="E12" t="str">
            <v>－</v>
          </cell>
          <cell r="F12" t="str">
            <v>0</v>
          </cell>
          <cell r="G12" t="str">
            <v>2</v>
          </cell>
          <cell r="H12" t="str">
            <v>－</v>
          </cell>
          <cell r="I12" t="str">
            <v>0</v>
          </cell>
          <cell r="J12" t="str">
            <v>1</v>
          </cell>
          <cell r="K12" t="str">
            <v>－</v>
          </cell>
          <cell r="L12" t="str">
            <v>4</v>
          </cell>
          <cell r="P12" t="str">
            <v>0</v>
          </cell>
          <cell r="Q12" t="str">
            <v>－</v>
          </cell>
          <cell r="R12" t="str">
            <v>5</v>
          </cell>
          <cell r="S12" t="str">
            <v>2</v>
          </cell>
          <cell r="T12" t="str">
            <v>－</v>
          </cell>
          <cell r="U12" t="str">
            <v>2</v>
          </cell>
          <cell r="V12" t="str">
            <v>4</v>
          </cell>
          <cell r="W12" t="str">
            <v>－</v>
          </cell>
          <cell r="X12" t="str">
            <v>0</v>
          </cell>
          <cell r="Y12" t="str">
            <v>5</v>
          </cell>
          <cell r="Z12" t="str">
            <v>－</v>
          </cell>
          <cell r="AA12" t="str">
            <v>1</v>
          </cell>
          <cell r="AB12" t="str">
            <v>5</v>
          </cell>
          <cell r="AC12" t="str">
            <v>－</v>
          </cell>
          <cell r="AD12" t="str">
            <v>1</v>
          </cell>
          <cell r="AE12" t="str">
            <v>3</v>
          </cell>
          <cell r="AF12" t="str">
            <v>－</v>
          </cell>
          <cell r="AG12" t="str">
            <v>1</v>
          </cell>
          <cell r="AH12" t="str">
            <v>3</v>
          </cell>
          <cell r="AI12" t="str">
            <v>－</v>
          </cell>
          <cell r="AJ12" t="str">
            <v>1</v>
          </cell>
          <cell r="AK12" t="str">
            <v>11</v>
          </cell>
          <cell r="AL12" t="str">
            <v>－</v>
          </cell>
          <cell r="AM12" t="str">
            <v>1</v>
          </cell>
          <cell r="AN12">
            <v>25</v>
          </cell>
          <cell r="AO12">
            <v>8</v>
          </cell>
          <cell r="AP12">
            <v>1</v>
          </cell>
          <cell r="AQ12">
            <v>2</v>
          </cell>
          <cell r="AR12">
            <v>42</v>
          </cell>
          <cell r="AS12">
            <v>16</v>
          </cell>
          <cell r="AT12">
            <v>26</v>
          </cell>
          <cell r="AU12">
            <v>3</v>
          </cell>
        </row>
        <row r="13">
          <cell r="C13" t="str">
            <v>リエゾン草津</v>
          </cell>
          <cell r="D13" t="str">
            <v/>
          </cell>
          <cell r="E13" t="str">
            <v>○</v>
          </cell>
          <cell r="F13" t="str">
            <v/>
          </cell>
          <cell r="G13" t="str">
            <v/>
          </cell>
          <cell r="H13" t="str">
            <v>○</v>
          </cell>
          <cell r="I13" t="str">
            <v/>
          </cell>
          <cell r="J13" t="str">
            <v/>
          </cell>
          <cell r="K13" t="str">
            <v>●</v>
          </cell>
          <cell r="L13" t="str">
            <v/>
          </cell>
          <cell r="M13" t="str">
            <v/>
          </cell>
          <cell r="N13" t="str">
            <v>○</v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T13" t="str">
            <v>○</v>
          </cell>
          <cell r="W13" t="str">
            <v>○</v>
          </cell>
          <cell r="Z13" t="str">
            <v>○</v>
          </cell>
          <cell r="AC13" t="str">
            <v>○</v>
          </cell>
          <cell r="AF13" t="str">
            <v>○</v>
          </cell>
          <cell r="AI13" t="str">
            <v>○</v>
          </cell>
          <cell r="AL13" t="str">
            <v>○</v>
          </cell>
          <cell r="AN13" t="str">
            <v> </v>
          </cell>
          <cell r="AP13" t="str">
            <v> </v>
          </cell>
          <cell r="AQ13" t="str">
            <v> </v>
          </cell>
          <cell r="AR13" t="str">
            <v>　</v>
          </cell>
          <cell r="AS13" t="str">
            <v> </v>
          </cell>
        </row>
        <row r="14">
          <cell r="D14" t="str">
            <v>13</v>
          </cell>
          <cell r="E14" t="str">
            <v>－</v>
          </cell>
          <cell r="F14" t="str">
            <v>0</v>
          </cell>
          <cell r="G14" t="str">
            <v>9</v>
          </cell>
          <cell r="H14" t="str">
            <v>－</v>
          </cell>
          <cell r="I14" t="str">
            <v>0</v>
          </cell>
          <cell r="J14" t="str">
            <v>0</v>
          </cell>
          <cell r="K14" t="str">
            <v>－</v>
          </cell>
          <cell r="L14" t="str">
            <v>1</v>
          </cell>
          <cell r="M14" t="str">
            <v>5</v>
          </cell>
          <cell r="N14" t="str">
            <v>－</v>
          </cell>
          <cell r="O14" t="str">
            <v>0</v>
          </cell>
          <cell r="S14" t="str">
            <v>10</v>
          </cell>
          <cell r="T14" t="str">
            <v>－</v>
          </cell>
          <cell r="U14" t="str">
            <v>1</v>
          </cell>
          <cell r="V14" t="str">
            <v>7</v>
          </cell>
          <cell r="W14" t="str">
            <v>－</v>
          </cell>
          <cell r="X14" t="str">
            <v>0</v>
          </cell>
          <cell r="Y14" t="str">
            <v>5</v>
          </cell>
          <cell r="Z14" t="str">
            <v>－</v>
          </cell>
          <cell r="AA14" t="str">
            <v>2</v>
          </cell>
          <cell r="AB14" t="str">
            <v>6</v>
          </cell>
          <cell r="AC14" t="str">
            <v>－</v>
          </cell>
          <cell r="AD14" t="str">
            <v>1</v>
          </cell>
          <cell r="AE14" t="str">
            <v>13</v>
          </cell>
          <cell r="AF14" t="str">
            <v>－</v>
          </cell>
          <cell r="AG14" t="str">
            <v>0</v>
          </cell>
          <cell r="AH14" t="str">
            <v>12</v>
          </cell>
          <cell r="AI14" t="str">
            <v>－</v>
          </cell>
          <cell r="AJ14" t="str">
            <v>1</v>
          </cell>
          <cell r="AK14" t="str">
            <v>20</v>
          </cell>
          <cell r="AL14" t="str">
            <v>－</v>
          </cell>
          <cell r="AM14" t="str">
            <v>0</v>
          </cell>
          <cell r="AN14">
            <v>30</v>
          </cell>
          <cell r="AO14">
            <v>10</v>
          </cell>
          <cell r="AP14">
            <v>0</v>
          </cell>
          <cell r="AQ14">
            <v>1</v>
          </cell>
          <cell r="AR14">
            <v>100</v>
          </cell>
          <cell r="AS14">
            <v>6</v>
          </cell>
          <cell r="AT14">
            <v>94</v>
          </cell>
          <cell r="AU14">
            <v>2</v>
          </cell>
        </row>
        <row r="15">
          <cell r="C15" t="str">
            <v>富士重工</v>
          </cell>
          <cell r="D15" t="str">
            <v/>
          </cell>
          <cell r="E15" t="str">
            <v>○</v>
          </cell>
          <cell r="F15" t="str">
            <v/>
          </cell>
          <cell r="G15" t="str">
            <v/>
          </cell>
          <cell r="H15" t="str">
            <v>●</v>
          </cell>
          <cell r="I15" t="str">
            <v/>
          </cell>
          <cell r="J15" t="str">
            <v/>
          </cell>
          <cell r="K15" t="str">
            <v>●</v>
          </cell>
          <cell r="L15" t="str">
            <v/>
          </cell>
          <cell r="M15" t="str">
            <v/>
          </cell>
          <cell r="N15" t="str">
            <v>△</v>
          </cell>
          <cell r="O15" t="str">
            <v/>
          </cell>
          <cell r="P15" t="str">
            <v/>
          </cell>
          <cell r="Q15" t="str">
            <v>●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W15" t="str">
            <v>●</v>
          </cell>
          <cell r="Z15" t="str">
            <v>○</v>
          </cell>
          <cell r="AC15" t="str">
            <v>○</v>
          </cell>
          <cell r="AF15" t="str">
            <v>○</v>
          </cell>
          <cell r="AI15" t="str">
            <v>○</v>
          </cell>
          <cell r="AL15" t="str">
            <v>○</v>
          </cell>
          <cell r="AN15" t="str">
            <v> </v>
          </cell>
          <cell r="AP15" t="str">
            <v> </v>
          </cell>
          <cell r="AQ15" t="str">
            <v> </v>
          </cell>
          <cell r="AR15" t="str">
            <v>　</v>
          </cell>
          <cell r="AS15" t="str">
            <v> </v>
          </cell>
        </row>
        <row r="16">
          <cell r="D16" t="str">
            <v>2</v>
          </cell>
          <cell r="E16" t="str">
            <v>－</v>
          </cell>
          <cell r="F16" t="str">
            <v>1</v>
          </cell>
          <cell r="G16" t="str">
            <v>1</v>
          </cell>
          <cell r="H16" t="str">
            <v>－</v>
          </cell>
          <cell r="I16" t="str">
            <v>6</v>
          </cell>
          <cell r="J16" t="str">
            <v>0</v>
          </cell>
          <cell r="K16" t="str">
            <v>－</v>
          </cell>
          <cell r="L16" t="str">
            <v>5</v>
          </cell>
          <cell r="M16" t="str">
            <v>2</v>
          </cell>
          <cell r="N16" t="str">
            <v>－</v>
          </cell>
          <cell r="O16" t="str">
            <v>2</v>
          </cell>
          <cell r="P16" t="str">
            <v>1</v>
          </cell>
          <cell r="Q16" t="str">
            <v>－</v>
          </cell>
          <cell r="R16" t="str">
            <v>10</v>
          </cell>
          <cell r="V16" t="str">
            <v>1</v>
          </cell>
          <cell r="W16" t="str">
            <v>－</v>
          </cell>
          <cell r="X16" t="str">
            <v>3</v>
          </cell>
          <cell r="Y16" t="str">
            <v>3</v>
          </cell>
          <cell r="Z16" t="str">
            <v>－</v>
          </cell>
          <cell r="AA16" t="str">
            <v>2</v>
          </cell>
          <cell r="AB16" t="str">
            <v>2</v>
          </cell>
          <cell r="AC16" t="str">
            <v>－</v>
          </cell>
          <cell r="AD16" t="str">
            <v>1</v>
          </cell>
          <cell r="AE16" t="str">
            <v>5</v>
          </cell>
          <cell r="AF16" t="str">
            <v>－</v>
          </cell>
          <cell r="AG16" t="str">
            <v>1</v>
          </cell>
          <cell r="AH16" t="str">
            <v>4</v>
          </cell>
          <cell r="AI16" t="str">
            <v>－</v>
          </cell>
          <cell r="AJ16" t="str">
            <v>1</v>
          </cell>
          <cell r="AK16" t="str">
            <v>8</v>
          </cell>
          <cell r="AL16" t="str">
            <v>－</v>
          </cell>
          <cell r="AM16" t="str">
            <v>0</v>
          </cell>
          <cell r="AN16">
            <v>19</v>
          </cell>
          <cell r="AO16">
            <v>6</v>
          </cell>
          <cell r="AP16">
            <v>1</v>
          </cell>
          <cell r="AQ16">
            <v>4</v>
          </cell>
          <cell r="AR16">
            <v>29</v>
          </cell>
          <cell r="AS16">
            <v>32</v>
          </cell>
          <cell r="AT16">
            <v>-3</v>
          </cell>
          <cell r="AU16">
            <v>5</v>
          </cell>
        </row>
        <row r="17">
          <cell r="C17" t="str">
            <v>ＦＣ藤岡</v>
          </cell>
          <cell r="D17" t="str">
            <v/>
          </cell>
          <cell r="E17" t="str">
            <v>△</v>
          </cell>
          <cell r="F17" t="str">
            <v/>
          </cell>
          <cell r="G17" t="str">
            <v/>
          </cell>
          <cell r="H17" t="str">
            <v>○</v>
          </cell>
          <cell r="I17" t="str">
            <v/>
          </cell>
          <cell r="J17" t="str">
            <v/>
          </cell>
          <cell r="K17" t="str">
            <v>●</v>
          </cell>
          <cell r="L17" t="str">
            <v/>
          </cell>
          <cell r="M17" t="str">
            <v/>
          </cell>
          <cell r="N17" t="str">
            <v>●</v>
          </cell>
          <cell r="O17" t="str">
            <v/>
          </cell>
          <cell r="P17" t="str">
            <v/>
          </cell>
          <cell r="Q17" t="str">
            <v>●</v>
          </cell>
          <cell r="R17" t="str">
            <v/>
          </cell>
          <cell r="S17" t="str">
            <v/>
          </cell>
          <cell r="T17" t="str">
            <v>○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Z17" t="str">
            <v>○</v>
          </cell>
          <cell r="AC17" t="str">
            <v>○</v>
          </cell>
          <cell r="AF17" t="str">
            <v>○</v>
          </cell>
          <cell r="AI17" t="str">
            <v>○</v>
          </cell>
          <cell r="AL17" t="str">
            <v>○</v>
          </cell>
          <cell r="AN17" t="str">
            <v> </v>
          </cell>
          <cell r="AP17" t="str">
            <v> </v>
          </cell>
          <cell r="AQ17" t="str">
            <v> </v>
          </cell>
          <cell r="AR17" t="str">
            <v> </v>
          </cell>
          <cell r="AS17" t="str">
            <v> </v>
          </cell>
        </row>
        <row r="18">
          <cell r="D18" t="str">
            <v>2</v>
          </cell>
          <cell r="E18" t="str">
            <v>－</v>
          </cell>
          <cell r="F18" t="str">
            <v>2</v>
          </cell>
          <cell r="G18" t="str">
            <v>8</v>
          </cell>
          <cell r="H18" t="str">
            <v>－</v>
          </cell>
          <cell r="I18" t="str">
            <v>3</v>
          </cell>
          <cell r="J18" t="str">
            <v>0</v>
          </cell>
          <cell r="K18" t="str">
            <v>－</v>
          </cell>
          <cell r="L18" t="str">
            <v>5</v>
          </cell>
          <cell r="M18" t="str">
            <v>0</v>
          </cell>
          <cell r="N18" t="str">
            <v>－</v>
          </cell>
          <cell r="O18" t="str">
            <v>4</v>
          </cell>
          <cell r="P18" t="str">
            <v>0</v>
          </cell>
          <cell r="Q18" t="str">
            <v>－</v>
          </cell>
          <cell r="R18" t="str">
            <v>7</v>
          </cell>
          <cell r="S18" t="str">
            <v>3</v>
          </cell>
          <cell r="T18" t="str">
            <v>－</v>
          </cell>
          <cell r="U18" t="str">
            <v>1</v>
          </cell>
          <cell r="Y18" t="str">
            <v>4</v>
          </cell>
          <cell r="Z18" t="str">
            <v>－</v>
          </cell>
          <cell r="AA18" t="str">
            <v>1</v>
          </cell>
          <cell r="AB18" t="str">
            <v>2</v>
          </cell>
          <cell r="AC18" t="str">
            <v>－</v>
          </cell>
          <cell r="AD18" t="str">
            <v>0</v>
          </cell>
          <cell r="AE18" t="str">
            <v>2</v>
          </cell>
          <cell r="AF18" t="str">
            <v>－</v>
          </cell>
          <cell r="AG18" t="str">
            <v>0</v>
          </cell>
          <cell r="AH18" t="str">
            <v>3</v>
          </cell>
          <cell r="AI18" t="str">
            <v>－</v>
          </cell>
          <cell r="AJ18" t="str">
            <v>1</v>
          </cell>
          <cell r="AK18" t="str">
            <v>6</v>
          </cell>
          <cell r="AL18" t="str">
            <v>－</v>
          </cell>
          <cell r="AM18" t="str">
            <v>0</v>
          </cell>
          <cell r="AN18">
            <v>22</v>
          </cell>
          <cell r="AO18">
            <v>7</v>
          </cell>
          <cell r="AP18">
            <v>1</v>
          </cell>
          <cell r="AQ18">
            <v>3</v>
          </cell>
          <cell r="AR18">
            <v>30</v>
          </cell>
          <cell r="AS18">
            <v>24</v>
          </cell>
          <cell r="AT18">
            <v>6</v>
          </cell>
          <cell r="AU18">
            <v>4</v>
          </cell>
        </row>
        <row r="19">
          <cell r="C19" t="str">
            <v>日立高崎</v>
          </cell>
          <cell r="D19" t="str">
            <v/>
          </cell>
          <cell r="E19" t="str">
            <v>●</v>
          </cell>
          <cell r="F19" t="str">
            <v/>
          </cell>
          <cell r="G19" t="str">
            <v/>
          </cell>
          <cell r="H19" t="str">
            <v>●</v>
          </cell>
          <cell r="I19" t="str">
            <v/>
          </cell>
          <cell r="J19" t="str">
            <v/>
          </cell>
          <cell r="K19" t="str">
            <v>●</v>
          </cell>
          <cell r="L19" t="str">
            <v/>
          </cell>
          <cell r="M19" t="str">
            <v/>
          </cell>
          <cell r="N19" t="str">
            <v>●</v>
          </cell>
          <cell r="O19" t="str">
            <v/>
          </cell>
          <cell r="P19" t="str">
            <v/>
          </cell>
          <cell r="Q19" t="str">
            <v>●</v>
          </cell>
          <cell r="R19" t="str">
            <v/>
          </cell>
          <cell r="S19" t="str">
            <v/>
          </cell>
          <cell r="T19" t="str">
            <v>●</v>
          </cell>
          <cell r="U19" t="str">
            <v/>
          </cell>
          <cell r="V19" t="str">
            <v/>
          </cell>
          <cell r="W19" t="str">
            <v>●</v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C19" t="str">
            <v>○</v>
          </cell>
          <cell r="AF19" t="str">
            <v>△</v>
          </cell>
          <cell r="AI19" t="str">
            <v>●</v>
          </cell>
          <cell r="AL19" t="str">
            <v>○</v>
          </cell>
          <cell r="AN19" t="str">
            <v> </v>
          </cell>
          <cell r="AP19" t="str">
            <v> </v>
          </cell>
          <cell r="AQ19" t="str">
            <v> </v>
          </cell>
          <cell r="AR19" t="str">
            <v> </v>
          </cell>
          <cell r="AS19" t="str">
            <v> </v>
          </cell>
        </row>
        <row r="20">
          <cell r="D20" t="str">
            <v>2</v>
          </cell>
          <cell r="E20" t="str">
            <v>－</v>
          </cell>
          <cell r="F20" t="str">
            <v>3</v>
          </cell>
          <cell r="G20" t="str">
            <v>0</v>
          </cell>
          <cell r="H20" t="str">
            <v>－</v>
          </cell>
          <cell r="I20" t="str">
            <v>3</v>
          </cell>
          <cell r="J20" t="str">
            <v>1</v>
          </cell>
          <cell r="K20" t="str">
            <v>－</v>
          </cell>
          <cell r="L20" t="str">
            <v>16</v>
          </cell>
          <cell r="M20" t="str">
            <v>1</v>
          </cell>
          <cell r="N20" t="str">
            <v>－</v>
          </cell>
          <cell r="O20" t="str">
            <v>5</v>
          </cell>
          <cell r="P20" t="str">
            <v>2</v>
          </cell>
          <cell r="Q20" t="str">
            <v>－</v>
          </cell>
          <cell r="R20" t="str">
            <v>5</v>
          </cell>
          <cell r="S20" t="str">
            <v>2</v>
          </cell>
          <cell r="T20" t="str">
            <v>－</v>
          </cell>
          <cell r="U20" t="str">
            <v>3</v>
          </cell>
          <cell r="V20" t="str">
            <v>1</v>
          </cell>
          <cell r="W20" t="str">
            <v>－</v>
          </cell>
          <cell r="X20" t="str">
            <v>4</v>
          </cell>
          <cell r="AB20" t="str">
            <v>3</v>
          </cell>
          <cell r="AC20" t="str">
            <v>－</v>
          </cell>
          <cell r="AD20" t="str">
            <v>2</v>
          </cell>
          <cell r="AE20" t="str">
            <v>1</v>
          </cell>
          <cell r="AF20" t="str">
            <v>－</v>
          </cell>
          <cell r="AG20" t="str">
            <v>1</v>
          </cell>
          <cell r="AH20" t="str">
            <v>1</v>
          </cell>
          <cell r="AI20" t="str">
            <v>－</v>
          </cell>
          <cell r="AJ20" t="str">
            <v>3</v>
          </cell>
          <cell r="AK20" t="str">
            <v>5</v>
          </cell>
          <cell r="AL20" t="str">
            <v>－</v>
          </cell>
          <cell r="AM20" t="str">
            <v>4</v>
          </cell>
          <cell r="AN20">
            <v>7</v>
          </cell>
          <cell r="AO20">
            <v>2</v>
          </cell>
          <cell r="AP20">
            <v>1</v>
          </cell>
          <cell r="AQ20">
            <v>8</v>
          </cell>
          <cell r="AR20">
            <v>19</v>
          </cell>
          <cell r="AS20">
            <v>49</v>
          </cell>
          <cell r="AT20">
            <v>-30</v>
          </cell>
          <cell r="AU20">
            <v>10</v>
          </cell>
        </row>
        <row r="21">
          <cell r="C21" t="str">
            <v>藤岡ヴェルディ</v>
          </cell>
          <cell r="D21" t="str">
            <v/>
          </cell>
          <cell r="E21" t="str">
            <v>○</v>
          </cell>
          <cell r="F21" t="str">
            <v/>
          </cell>
          <cell r="G21" t="str">
            <v/>
          </cell>
          <cell r="H21" t="str">
            <v>○</v>
          </cell>
          <cell r="I21" t="str">
            <v/>
          </cell>
          <cell r="J21" t="str">
            <v/>
          </cell>
          <cell r="K21" t="str">
            <v>●</v>
          </cell>
          <cell r="L21" t="str">
            <v/>
          </cell>
          <cell r="M21" t="str">
            <v/>
          </cell>
          <cell r="N21" t="str">
            <v>●</v>
          </cell>
          <cell r="O21" t="str">
            <v/>
          </cell>
          <cell r="P21" t="str">
            <v/>
          </cell>
          <cell r="Q21" t="str">
            <v>●</v>
          </cell>
          <cell r="R21" t="str">
            <v/>
          </cell>
          <cell r="S21" t="str">
            <v/>
          </cell>
          <cell r="T21" t="str">
            <v>●</v>
          </cell>
          <cell r="U21" t="str">
            <v/>
          </cell>
          <cell r="V21" t="str">
            <v/>
          </cell>
          <cell r="W21" t="str">
            <v>●</v>
          </cell>
          <cell r="X21" t="str">
            <v/>
          </cell>
          <cell r="Y21" t="str">
            <v/>
          </cell>
          <cell r="Z21" t="str">
            <v>●</v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F21" t="str">
            <v>△</v>
          </cell>
          <cell r="AI21" t="str">
            <v>●</v>
          </cell>
          <cell r="AL21" t="str">
            <v>○</v>
          </cell>
          <cell r="AN21" t="str">
            <v> </v>
          </cell>
          <cell r="AP21" t="str">
            <v> </v>
          </cell>
          <cell r="AQ21" t="str">
            <v> </v>
          </cell>
          <cell r="AR21" t="str">
            <v> </v>
          </cell>
          <cell r="AS21" t="str">
            <v> </v>
          </cell>
        </row>
        <row r="22">
          <cell r="D22" t="str">
            <v>2</v>
          </cell>
          <cell r="E22" t="str">
            <v>－</v>
          </cell>
          <cell r="F22" t="str">
            <v>1</v>
          </cell>
          <cell r="G22" t="str">
            <v>1</v>
          </cell>
          <cell r="H22" t="str">
            <v>－</v>
          </cell>
          <cell r="I22" t="str">
            <v>0</v>
          </cell>
          <cell r="J22" t="str">
            <v>1</v>
          </cell>
          <cell r="K22" t="str">
            <v>－</v>
          </cell>
          <cell r="L22" t="str">
            <v>8</v>
          </cell>
          <cell r="M22" t="str">
            <v>1</v>
          </cell>
          <cell r="N22" t="str">
            <v>－</v>
          </cell>
          <cell r="O22" t="str">
            <v>5</v>
          </cell>
          <cell r="P22" t="str">
            <v>1</v>
          </cell>
          <cell r="Q22" t="str">
            <v>－</v>
          </cell>
          <cell r="R22" t="str">
            <v>6</v>
          </cell>
          <cell r="S22" t="str">
            <v>1</v>
          </cell>
          <cell r="T22" t="str">
            <v>－</v>
          </cell>
          <cell r="U22" t="str">
            <v>2</v>
          </cell>
          <cell r="V22" t="str">
            <v>0</v>
          </cell>
          <cell r="W22" t="str">
            <v>－</v>
          </cell>
          <cell r="X22" t="str">
            <v>2</v>
          </cell>
          <cell r="Y22" t="str">
            <v>2</v>
          </cell>
          <cell r="Z22" t="str">
            <v>－</v>
          </cell>
          <cell r="AA22" t="str">
            <v>3</v>
          </cell>
          <cell r="AE22" t="str">
            <v>1</v>
          </cell>
          <cell r="AF22" t="str">
            <v>－</v>
          </cell>
          <cell r="AG22" t="str">
            <v>1</v>
          </cell>
          <cell r="AH22" t="str">
            <v>6</v>
          </cell>
          <cell r="AI22" t="str">
            <v>－</v>
          </cell>
          <cell r="AJ22" t="str">
            <v>7</v>
          </cell>
          <cell r="AK22" t="str">
            <v>5</v>
          </cell>
          <cell r="AL22" t="str">
            <v>－</v>
          </cell>
          <cell r="AM22" t="str">
            <v>0</v>
          </cell>
          <cell r="AN22">
            <v>10</v>
          </cell>
          <cell r="AO22">
            <v>3</v>
          </cell>
          <cell r="AP22">
            <v>1</v>
          </cell>
          <cell r="AQ22">
            <v>7</v>
          </cell>
          <cell r="AR22">
            <v>21</v>
          </cell>
          <cell r="AS22">
            <v>35</v>
          </cell>
          <cell r="AT22">
            <v>-14</v>
          </cell>
          <cell r="AU22">
            <v>9</v>
          </cell>
        </row>
        <row r="23">
          <cell r="C23" t="str">
            <v>ＶＥＧＡ</v>
          </cell>
          <cell r="D23" t="str">
            <v/>
          </cell>
          <cell r="E23" t="str">
            <v>●</v>
          </cell>
          <cell r="F23" t="str">
            <v/>
          </cell>
          <cell r="G23" t="str">
            <v/>
          </cell>
          <cell r="H23" t="str">
            <v>●</v>
          </cell>
          <cell r="I23" t="str">
            <v/>
          </cell>
          <cell r="J23" t="str">
            <v/>
          </cell>
          <cell r="K23" t="str">
            <v>●</v>
          </cell>
          <cell r="L23" t="str">
            <v/>
          </cell>
          <cell r="M23" t="str">
            <v/>
          </cell>
          <cell r="N23" t="str">
            <v>●</v>
          </cell>
          <cell r="O23" t="str">
            <v/>
          </cell>
          <cell r="P23" t="str">
            <v/>
          </cell>
          <cell r="Q23" t="str">
            <v>●</v>
          </cell>
          <cell r="R23" t="str">
            <v/>
          </cell>
          <cell r="S23" t="str">
            <v/>
          </cell>
          <cell r="T23" t="str">
            <v>●</v>
          </cell>
          <cell r="U23" t="str">
            <v/>
          </cell>
          <cell r="V23" t="str">
            <v/>
          </cell>
          <cell r="W23" t="str">
            <v>●</v>
          </cell>
          <cell r="X23" t="str">
            <v/>
          </cell>
          <cell r="Y23" t="str">
            <v/>
          </cell>
          <cell r="Z23" t="str">
            <v>△</v>
          </cell>
          <cell r="AA23" t="str">
            <v/>
          </cell>
          <cell r="AB23" t="str">
            <v/>
          </cell>
          <cell r="AC23" t="str">
            <v>△</v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I23" t="str">
            <v>△</v>
          </cell>
          <cell r="AL23" t="str">
            <v>○</v>
          </cell>
          <cell r="AN23" t="str">
            <v> </v>
          </cell>
          <cell r="AP23" t="str">
            <v> </v>
          </cell>
          <cell r="AQ23" t="str">
            <v> </v>
          </cell>
          <cell r="AR23" t="str">
            <v> </v>
          </cell>
          <cell r="AS23" t="str">
            <v> </v>
          </cell>
        </row>
        <row r="24">
          <cell r="D24" t="str">
            <v>2</v>
          </cell>
          <cell r="E24" t="str">
            <v>－</v>
          </cell>
          <cell r="F24" t="str">
            <v>3</v>
          </cell>
          <cell r="G24" t="str">
            <v>0</v>
          </cell>
          <cell r="H24" t="str">
            <v>－</v>
          </cell>
          <cell r="I24" t="str">
            <v>2</v>
          </cell>
          <cell r="J24" t="str">
            <v>0</v>
          </cell>
          <cell r="K24" t="str">
            <v>－</v>
          </cell>
          <cell r="L24" t="str">
            <v>9</v>
          </cell>
          <cell r="M24" t="str">
            <v>1</v>
          </cell>
          <cell r="N24" t="str">
            <v>－</v>
          </cell>
          <cell r="O24" t="str">
            <v>3</v>
          </cell>
          <cell r="P24" t="str">
            <v>0</v>
          </cell>
          <cell r="Q24" t="str">
            <v>－</v>
          </cell>
          <cell r="R24" t="str">
            <v>13</v>
          </cell>
          <cell r="S24" t="str">
            <v>1</v>
          </cell>
          <cell r="T24" t="str">
            <v>－</v>
          </cell>
          <cell r="U24" t="str">
            <v>5</v>
          </cell>
          <cell r="V24" t="str">
            <v>0</v>
          </cell>
          <cell r="W24" t="str">
            <v>－</v>
          </cell>
          <cell r="X24" t="str">
            <v>2</v>
          </cell>
          <cell r="Y24" t="str">
            <v>1</v>
          </cell>
          <cell r="Z24" t="str">
            <v>－</v>
          </cell>
          <cell r="AA24" t="str">
            <v>1</v>
          </cell>
          <cell r="AB24" t="str">
            <v>1</v>
          </cell>
          <cell r="AC24" t="str">
            <v>－</v>
          </cell>
          <cell r="AD24" t="str">
            <v>1</v>
          </cell>
          <cell r="AH24" t="str">
            <v>1</v>
          </cell>
          <cell r="AI24" t="str">
            <v>－</v>
          </cell>
          <cell r="AJ24" t="str">
            <v>1</v>
          </cell>
          <cell r="AK24" t="str">
            <v>18</v>
          </cell>
          <cell r="AL24" t="str">
            <v>－</v>
          </cell>
          <cell r="AM24" t="str">
            <v>1</v>
          </cell>
          <cell r="AN24">
            <v>6</v>
          </cell>
          <cell r="AO24">
            <v>1</v>
          </cell>
          <cell r="AP24">
            <v>3</v>
          </cell>
          <cell r="AQ24">
            <v>7</v>
          </cell>
          <cell r="AR24">
            <v>25</v>
          </cell>
          <cell r="AS24">
            <v>41</v>
          </cell>
          <cell r="AT24">
            <v>-16</v>
          </cell>
          <cell r="AU24">
            <v>11</v>
          </cell>
        </row>
        <row r="25">
          <cell r="C25" t="str">
            <v>三蹴会</v>
          </cell>
          <cell r="D25" t="str">
            <v/>
          </cell>
          <cell r="E25" t="str">
            <v>△</v>
          </cell>
          <cell r="F25" t="str">
            <v/>
          </cell>
          <cell r="G25" t="str">
            <v/>
          </cell>
          <cell r="H25" t="str">
            <v>●</v>
          </cell>
          <cell r="I25" t="str">
            <v/>
          </cell>
          <cell r="J25" t="str">
            <v/>
          </cell>
          <cell r="K25" t="str">
            <v>●</v>
          </cell>
          <cell r="L25" t="str">
            <v/>
          </cell>
          <cell r="M25" t="str">
            <v/>
          </cell>
          <cell r="N25" t="str">
            <v>●</v>
          </cell>
          <cell r="O25" t="str">
            <v/>
          </cell>
          <cell r="P25" t="str">
            <v/>
          </cell>
          <cell r="Q25" t="str">
            <v>●</v>
          </cell>
          <cell r="R25" t="str">
            <v/>
          </cell>
          <cell r="S25" t="str">
            <v/>
          </cell>
          <cell r="T25" t="str">
            <v>●</v>
          </cell>
          <cell r="U25" t="str">
            <v/>
          </cell>
          <cell r="V25" t="str">
            <v/>
          </cell>
          <cell r="W25" t="str">
            <v>●</v>
          </cell>
          <cell r="X25" t="str">
            <v/>
          </cell>
          <cell r="Y25" t="str">
            <v/>
          </cell>
          <cell r="Z25" t="str">
            <v>○</v>
          </cell>
          <cell r="AA25" t="str">
            <v/>
          </cell>
          <cell r="AB25" t="str">
            <v/>
          </cell>
          <cell r="AC25" t="str">
            <v>○</v>
          </cell>
          <cell r="AD25" t="str">
            <v/>
          </cell>
          <cell r="AE25" t="str">
            <v/>
          </cell>
          <cell r="AF25" t="str">
            <v>△</v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L25" t="str">
            <v>○</v>
          </cell>
          <cell r="AN25" t="str">
            <v> </v>
          </cell>
          <cell r="AP25" t="str">
            <v> </v>
          </cell>
          <cell r="AQ25" t="str">
            <v> </v>
          </cell>
          <cell r="AR25" t="str">
            <v> </v>
          </cell>
          <cell r="AS25" t="str">
            <v> </v>
          </cell>
        </row>
        <row r="26">
          <cell r="D26" t="str">
            <v>0</v>
          </cell>
          <cell r="E26" t="str">
            <v>－</v>
          </cell>
          <cell r="F26" t="str">
            <v>0</v>
          </cell>
          <cell r="G26" t="str">
            <v>1</v>
          </cell>
          <cell r="H26" t="str">
            <v>－</v>
          </cell>
          <cell r="I26" t="str">
            <v>7</v>
          </cell>
          <cell r="J26" t="str">
            <v>2</v>
          </cell>
          <cell r="K26" t="str">
            <v>－</v>
          </cell>
          <cell r="L26" t="str">
            <v>12</v>
          </cell>
          <cell r="M26" t="str">
            <v>1</v>
          </cell>
          <cell r="N26" t="str">
            <v>－</v>
          </cell>
          <cell r="O26" t="str">
            <v>3</v>
          </cell>
          <cell r="P26" t="str">
            <v>1</v>
          </cell>
          <cell r="Q26" t="str">
            <v>－</v>
          </cell>
          <cell r="R26" t="str">
            <v>12</v>
          </cell>
          <cell r="S26" t="str">
            <v>1</v>
          </cell>
          <cell r="T26" t="str">
            <v>－</v>
          </cell>
          <cell r="U26" t="str">
            <v>4</v>
          </cell>
          <cell r="V26" t="str">
            <v>1</v>
          </cell>
          <cell r="W26" t="str">
            <v>－</v>
          </cell>
          <cell r="X26" t="str">
            <v>3</v>
          </cell>
          <cell r="Y26" t="str">
            <v>3</v>
          </cell>
          <cell r="Z26" t="str">
            <v>－</v>
          </cell>
          <cell r="AA26" t="str">
            <v>1</v>
          </cell>
          <cell r="AB26" t="str">
            <v>7</v>
          </cell>
          <cell r="AC26" t="str">
            <v>－</v>
          </cell>
          <cell r="AD26" t="str">
            <v>6</v>
          </cell>
          <cell r="AE26" t="str">
            <v>1</v>
          </cell>
          <cell r="AF26" t="str">
            <v>－</v>
          </cell>
          <cell r="AG26" t="str">
            <v>1</v>
          </cell>
          <cell r="AK26" t="str">
            <v>14</v>
          </cell>
          <cell r="AL26" t="str">
            <v>－</v>
          </cell>
          <cell r="AM26" t="str">
            <v>1</v>
          </cell>
          <cell r="AN26">
            <v>11</v>
          </cell>
          <cell r="AO26">
            <v>3</v>
          </cell>
          <cell r="AP26">
            <v>2</v>
          </cell>
          <cell r="AQ26">
            <v>6</v>
          </cell>
          <cell r="AR26">
            <v>32</v>
          </cell>
          <cell r="AS26">
            <v>50</v>
          </cell>
          <cell r="AT26">
            <v>-18</v>
          </cell>
          <cell r="AU26">
            <v>8</v>
          </cell>
        </row>
        <row r="27">
          <cell r="C27" t="str">
            <v>ウィンドクラブ</v>
          </cell>
          <cell r="D27" t="str">
            <v/>
          </cell>
          <cell r="E27" t="str">
            <v>●</v>
          </cell>
          <cell r="F27" t="str">
            <v/>
          </cell>
          <cell r="G27" t="str">
            <v/>
          </cell>
          <cell r="H27" t="str">
            <v>●</v>
          </cell>
          <cell r="I27" t="str">
            <v/>
          </cell>
          <cell r="J27" t="str">
            <v/>
          </cell>
          <cell r="K27" t="str">
            <v>●</v>
          </cell>
          <cell r="L27" t="str">
            <v/>
          </cell>
          <cell r="M27" t="str">
            <v/>
          </cell>
          <cell r="N27" t="str">
            <v>●</v>
          </cell>
          <cell r="O27" t="str">
            <v/>
          </cell>
          <cell r="P27" t="str">
            <v/>
          </cell>
          <cell r="Q27" t="str">
            <v>●</v>
          </cell>
          <cell r="R27" t="str">
            <v/>
          </cell>
          <cell r="S27" t="str">
            <v/>
          </cell>
          <cell r="T27" t="str">
            <v>●</v>
          </cell>
          <cell r="U27" t="str">
            <v/>
          </cell>
          <cell r="V27" t="str">
            <v/>
          </cell>
          <cell r="W27" t="str">
            <v>●</v>
          </cell>
          <cell r="X27" t="str">
            <v/>
          </cell>
          <cell r="Y27" t="str">
            <v/>
          </cell>
          <cell r="Z27" t="str">
            <v>●</v>
          </cell>
          <cell r="AA27" t="str">
            <v/>
          </cell>
          <cell r="AB27" t="str">
            <v/>
          </cell>
          <cell r="AC27" t="str">
            <v>●</v>
          </cell>
          <cell r="AD27" t="str">
            <v/>
          </cell>
          <cell r="AE27" t="str">
            <v/>
          </cell>
          <cell r="AF27" t="str">
            <v>●</v>
          </cell>
          <cell r="AG27" t="str">
            <v/>
          </cell>
          <cell r="AH27" t="str">
            <v/>
          </cell>
          <cell r="AI27" t="str">
            <v>●</v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> </v>
          </cell>
          <cell r="AP27" t="str">
            <v> </v>
          </cell>
          <cell r="AQ27" t="str">
            <v> </v>
          </cell>
          <cell r="AR27" t="str">
            <v> </v>
          </cell>
          <cell r="AS27" t="str">
            <v> </v>
          </cell>
        </row>
        <row r="28">
          <cell r="D28" t="str">
            <v>2</v>
          </cell>
          <cell r="E28" t="str">
            <v>－</v>
          </cell>
          <cell r="F28" t="str">
            <v>5</v>
          </cell>
          <cell r="G28" t="str">
            <v>1</v>
          </cell>
          <cell r="H28" t="str">
            <v>－</v>
          </cell>
          <cell r="I28" t="str">
            <v>3</v>
          </cell>
          <cell r="J28" t="str">
            <v>0</v>
          </cell>
          <cell r="K28" t="str">
            <v>－</v>
          </cell>
          <cell r="L28" t="str">
            <v>32</v>
          </cell>
          <cell r="M28" t="str">
            <v>1</v>
          </cell>
          <cell r="N28" t="str">
            <v>－</v>
          </cell>
          <cell r="O28" t="str">
            <v>11</v>
          </cell>
          <cell r="P28" t="str">
            <v>0</v>
          </cell>
          <cell r="Q28" t="str">
            <v>－</v>
          </cell>
          <cell r="R28" t="str">
            <v>20</v>
          </cell>
          <cell r="S28" t="str">
            <v>0</v>
          </cell>
          <cell r="T28" t="str">
            <v>－</v>
          </cell>
          <cell r="U28" t="str">
            <v>8</v>
          </cell>
          <cell r="V28" t="str">
            <v>0</v>
          </cell>
          <cell r="W28" t="str">
            <v>－</v>
          </cell>
          <cell r="X28" t="str">
            <v>6</v>
          </cell>
          <cell r="Y28" t="str">
            <v>4</v>
          </cell>
          <cell r="Z28" t="str">
            <v>－</v>
          </cell>
          <cell r="AA28" t="str">
            <v>5</v>
          </cell>
          <cell r="AB28" t="str">
            <v>0</v>
          </cell>
          <cell r="AC28" t="str">
            <v>－</v>
          </cell>
          <cell r="AD28" t="str">
            <v>5</v>
          </cell>
          <cell r="AE28" t="str">
            <v>1</v>
          </cell>
          <cell r="AF28" t="str">
            <v>－</v>
          </cell>
          <cell r="AG28" t="str">
            <v>18</v>
          </cell>
          <cell r="AH28" t="str">
            <v>1</v>
          </cell>
          <cell r="AI28" t="str">
            <v>－</v>
          </cell>
          <cell r="AJ28" t="str">
            <v>14</v>
          </cell>
          <cell r="AN28">
            <v>0</v>
          </cell>
          <cell r="AO28">
            <v>0</v>
          </cell>
          <cell r="AP28">
            <v>0</v>
          </cell>
          <cell r="AQ28">
            <v>11</v>
          </cell>
          <cell r="AR28">
            <v>10</v>
          </cell>
          <cell r="AS28">
            <v>127</v>
          </cell>
          <cell r="AT28">
            <v>-117</v>
          </cell>
          <cell r="AU28">
            <v>12</v>
          </cell>
        </row>
        <row r="29">
          <cell r="C29" t="str">
            <v>  得 点 者</v>
          </cell>
          <cell r="D29" t="str">
            <v>登坂</v>
          </cell>
          <cell r="F29">
            <v>1</v>
          </cell>
          <cell r="G29" t="str">
            <v>孫田</v>
          </cell>
          <cell r="I29">
            <v>2</v>
          </cell>
          <cell r="J29" t="str">
            <v>太田伸</v>
          </cell>
          <cell r="L29">
            <v>1</v>
          </cell>
          <cell r="M29" t="str">
            <v>榮</v>
          </cell>
          <cell r="O29">
            <v>3</v>
          </cell>
          <cell r="P29" t="str">
            <v>大木</v>
          </cell>
          <cell r="R29">
            <v>1</v>
          </cell>
          <cell r="AB29" t="str">
            <v>五十嵐</v>
          </cell>
          <cell r="AD29">
            <v>1</v>
          </cell>
          <cell r="AE29" t="str">
            <v>須田</v>
          </cell>
          <cell r="AG29">
            <v>1</v>
          </cell>
          <cell r="AH29" t="str">
            <v>松島</v>
          </cell>
          <cell r="AJ29">
            <v>1</v>
          </cell>
          <cell r="AK29" t="str">
            <v>佐中</v>
          </cell>
          <cell r="AM29">
            <v>1</v>
          </cell>
        </row>
        <row r="30">
          <cell r="D30" t="str">
            <v>黒部</v>
          </cell>
          <cell r="F30">
            <v>1</v>
          </cell>
          <cell r="G30" t="str">
            <v>高山</v>
          </cell>
          <cell r="I30">
            <v>1</v>
          </cell>
          <cell r="J30" t="str">
            <v>太田浩</v>
          </cell>
          <cell r="L30">
            <v>1</v>
          </cell>
          <cell r="P30" t="str">
            <v>向井</v>
          </cell>
          <cell r="R30">
            <v>1</v>
          </cell>
          <cell r="AK30" t="str">
            <v>白井</v>
          </cell>
          <cell r="AM30">
            <v>2</v>
          </cell>
          <cell r="AN30" t="str">
            <v>  優勝 </v>
          </cell>
          <cell r="AP30" t="str">
            <v>粕川コリエンテ</v>
          </cell>
        </row>
        <row r="31">
          <cell r="D31" t="str">
            <v>黒沢</v>
          </cell>
          <cell r="F31">
            <v>2</v>
          </cell>
          <cell r="G31" t="str">
            <v>新井</v>
          </cell>
          <cell r="I31">
            <v>1</v>
          </cell>
          <cell r="J31" t="str">
            <v>遠藤正</v>
          </cell>
          <cell r="L31">
            <v>5</v>
          </cell>
          <cell r="P31" t="str">
            <v>本間</v>
          </cell>
          <cell r="R31">
            <v>2</v>
          </cell>
          <cell r="AN31" t="str">
            <v>  ２位　</v>
          </cell>
          <cell r="AP31" t="str">
            <v>リエゾン草津　</v>
          </cell>
        </row>
        <row r="32">
          <cell r="G32" t="str">
            <v>田島</v>
          </cell>
          <cell r="I32">
            <v>3</v>
          </cell>
          <cell r="J32" t="str">
            <v>滝原</v>
          </cell>
          <cell r="L32">
            <v>2</v>
          </cell>
          <cell r="P32" t="str">
            <v>小出</v>
          </cell>
          <cell r="R32">
            <v>1</v>
          </cell>
          <cell r="AN32" t="str">
            <v>  ３位　</v>
          </cell>
          <cell r="AP32" t="str">
            <v>邑楽クラブ　　</v>
          </cell>
        </row>
        <row r="33">
          <cell r="G33" t="str">
            <v>生形</v>
          </cell>
          <cell r="I33">
            <v>1</v>
          </cell>
          <cell r="J33" t="str">
            <v>遠藤広</v>
          </cell>
          <cell r="L33">
            <v>1</v>
          </cell>
          <cell r="P33" t="str">
            <v>高塚</v>
          </cell>
          <cell r="R33">
            <v>2</v>
          </cell>
        </row>
        <row r="34">
          <cell r="G34" t="str">
            <v>松本</v>
          </cell>
          <cell r="I34">
            <v>1</v>
          </cell>
          <cell r="J34" t="str">
            <v>星野</v>
          </cell>
          <cell r="L34">
            <v>5</v>
          </cell>
          <cell r="AN34" t="str">
            <v>  最優秀選手</v>
          </cell>
        </row>
        <row r="35">
          <cell r="J35" t="str">
            <v>高瀬</v>
          </cell>
          <cell r="L35">
            <v>1</v>
          </cell>
          <cell r="AO35" t="str">
            <v>　　　　　　　　　　</v>
          </cell>
        </row>
        <row r="36">
          <cell r="J36" t="str">
            <v>荻野</v>
          </cell>
          <cell r="L36">
            <v>1</v>
          </cell>
          <cell r="AP36" t="str">
            <v>（粕川コリエンテ）</v>
          </cell>
        </row>
        <row r="38">
          <cell r="AN38" t="str">
            <v>  得点王</v>
          </cell>
        </row>
        <row r="39">
          <cell r="AO39" t="str">
            <v>　　　　　　　　　点</v>
          </cell>
        </row>
        <row r="40">
          <cell r="AP40" t="str">
            <v>（　　　　　　）</v>
          </cell>
        </row>
        <row r="41">
          <cell r="C41" t="str">
            <v>合計</v>
          </cell>
          <cell r="E41">
            <v>4</v>
          </cell>
          <cell r="H41">
            <v>9</v>
          </cell>
          <cell r="K41">
            <v>17</v>
          </cell>
          <cell r="N41">
            <v>3</v>
          </cell>
          <cell r="Q41">
            <v>7</v>
          </cell>
          <cell r="T41">
            <v>0</v>
          </cell>
          <cell r="W41">
            <v>0</v>
          </cell>
          <cell r="Z41">
            <v>0</v>
          </cell>
          <cell r="AC41">
            <v>1</v>
          </cell>
          <cell r="AF41">
            <v>1</v>
          </cell>
          <cell r="AI41">
            <v>1</v>
          </cell>
          <cell r="AL41">
            <v>3</v>
          </cell>
        </row>
        <row r="42">
          <cell r="C42" t="str">
            <v>　備　　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6.00390625" defaultRowHeight="21" customHeight="1"/>
  <cols>
    <col min="1" max="1" width="6.00390625" style="1" customWidth="1"/>
    <col min="2" max="2" width="1.7109375" style="0" hidden="1" customWidth="1"/>
    <col min="3" max="3" width="10.140625" style="0" customWidth="1"/>
    <col min="4" max="4" width="6.00390625" style="0" customWidth="1"/>
    <col min="5" max="5" width="1.57421875" style="0" hidden="1" customWidth="1"/>
    <col min="6" max="6" width="20.421875" style="0" customWidth="1"/>
    <col min="7" max="7" width="1.28515625" style="0" hidden="1" customWidth="1"/>
    <col min="8" max="8" width="20.421875" style="0" customWidth="1"/>
    <col min="9" max="9" width="1.7109375" style="0" hidden="1" customWidth="1"/>
    <col min="10" max="10" width="20.421875" style="0" customWidth="1"/>
  </cols>
  <sheetData>
    <row r="1" spans="1:10" ht="21" customHeight="1" thickBot="1">
      <c r="A1" s="288" t="s">
        <v>80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7" ht="21" customHeight="1">
      <c r="A2" s="7" t="s">
        <v>0</v>
      </c>
      <c r="B2" s="294" t="s">
        <v>2</v>
      </c>
      <c r="C2" s="294"/>
      <c r="D2" s="8" t="s">
        <v>1</v>
      </c>
      <c r="E2" s="292" t="s">
        <v>6</v>
      </c>
      <c r="F2" s="298"/>
      <c r="G2" s="292" t="s">
        <v>6</v>
      </c>
      <c r="H2" s="298"/>
      <c r="I2" s="292" t="s">
        <v>7</v>
      </c>
      <c r="J2" s="293"/>
      <c r="M2" s="2"/>
      <c r="Q2" s="2"/>
    </row>
    <row r="3" spans="1:13" ht="21" customHeight="1">
      <c r="A3" s="291" t="s">
        <v>81</v>
      </c>
      <c r="B3" s="289">
        <v>1</v>
      </c>
      <c r="C3" s="290" t="str">
        <f>IF(B3="","",LOOKUP(B3,'対戦表の作り方'!$C$2:$D$4,'対戦表の作り方'!$D$2:$D$4))</f>
        <v>新里総合Ｇ</v>
      </c>
      <c r="D3" s="6" t="s">
        <v>3</v>
      </c>
      <c r="E3" s="284">
        <v>1</v>
      </c>
      <c r="F3" s="5">
        <f>IF(E3="","",LOOKUP(E3,'対戦表の作り方'!$A$2:$B$9,'対戦表の作り方'!$B$2:$B$9))</f>
        <v>0</v>
      </c>
      <c r="G3" s="284">
        <v>6</v>
      </c>
      <c r="H3" s="5">
        <f>IF(G3="","",LOOKUP(G3,'対戦表の作り方'!$A$2:$B$9,'対戦表の作り方'!$B$2:$B$9))</f>
        <v>0</v>
      </c>
      <c r="I3" s="284">
        <v>2</v>
      </c>
      <c r="J3" s="9">
        <f>IF(I3="","",LOOKUP(I3,'対戦表の作り方'!$A$2:$B$9,'対戦表の作り方'!$B$2:$B$9))</f>
        <v>0</v>
      </c>
      <c r="M3" s="2"/>
    </row>
    <row r="4" spans="1:13" ht="21" customHeight="1">
      <c r="A4" s="291"/>
      <c r="B4" s="289"/>
      <c r="C4" s="290"/>
      <c r="D4" s="6" t="s">
        <v>4</v>
      </c>
      <c r="E4" s="284">
        <v>2</v>
      </c>
      <c r="F4" s="5">
        <f>IF(E4="","",LOOKUP(E4,'対戦表の作り方'!$A$2:$B$9,'対戦表の作り方'!$B$2:$B$9))</f>
        <v>0</v>
      </c>
      <c r="G4" s="284">
        <v>5</v>
      </c>
      <c r="H4" s="5">
        <f>IF(G4="","",LOOKUP(G4,'対戦表の作り方'!$A$2:$B$9,'対戦表の作り方'!$B$2:$B$9))</f>
        <v>0</v>
      </c>
      <c r="I4" s="3">
        <v>1</v>
      </c>
      <c r="J4" s="9">
        <f>IF(I4="","",LOOKUP(I4,'対戦表の作り方'!$A$2:$B$9,'対戦表の作り方'!$B$2:$B$9))</f>
        <v>0</v>
      </c>
      <c r="M4" s="2"/>
    </row>
    <row r="5" spans="1:17" ht="21" customHeight="1">
      <c r="A5" s="291"/>
      <c r="B5" s="289"/>
      <c r="C5" s="290"/>
      <c r="D5" s="6" t="s">
        <v>5</v>
      </c>
      <c r="E5" s="284"/>
      <c r="F5" s="5">
        <f>IF(E5="","",LOOKUP(E5,'対戦表の作り方'!$A$2:$B$9,'対戦表の作り方'!$B$2:$B$9))</f>
      </c>
      <c r="G5" s="284"/>
      <c r="H5" s="5">
        <f>IF(G5="","",LOOKUP(G5,'対戦表の作り方'!$A$2:$B$9,'対戦表の作り方'!$B$2:$B$9))</f>
      </c>
      <c r="I5" s="284"/>
      <c r="J5" s="9">
        <f>IF(I5="","",LOOKUP(I5,'対戦表の作り方'!$A$2:$B$9,'対戦表の作り方'!$B$2:$B$9))</f>
      </c>
      <c r="M5" s="2"/>
      <c r="Q5" s="2"/>
    </row>
    <row r="6" spans="1:17" ht="21" customHeight="1">
      <c r="A6" s="291" t="s">
        <v>82</v>
      </c>
      <c r="B6" s="289">
        <v>1</v>
      </c>
      <c r="C6" s="290" t="str">
        <f>IF(B6="","",LOOKUP(B6,'対戦表の作り方'!$C$2:$D$4,'対戦表の作り方'!$D$2:$D$4))</f>
        <v>新里総合Ｇ</v>
      </c>
      <c r="D6" s="6" t="s">
        <v>3</v>
      </c>
      <c r="E6" s="284">
        <v>3</v>
      </c>
      <c r="F6" s="5">
        <f>IF(E6="","",LOOKUP(E6,'対戦表の作り方'!$A$2:$B$9,'対戦表の作り方'!$B$2:$B$9))</f>
        <v>0</v>
      </c>
      <c r="G6" s="284">
        <v>8</v>
      </c>
      <c r="H6" s="5">
        <f>IF(G6="","",LOOKUP(G6,'対戦表の作り方'!$A$2:$B$9,'対戦表の作り方'!$B$2:$B$9))</f>
        <v>0</v>
      </c>
      <c r="I6" s="284">
        <v>5</v>
      </c>
      <c r="J6" s="9">
        <f>IF(I6="","",LOOKUP(I6,'対戦表の作り方'!$A$2:$B$9,'対戦表の作り方'!$B$2:$B$9))</f>
        <v>0</v>
      </c>
      <c r="M6" s="2"/>
      <c r="Q6" s="2"/>
    </row>
    <row r="7" spans="1:13" ht="21" customHeight="1">
      <c r="A7" s="291"/>
      <c r="B7" s="289"/>
      <c r="C7" s="290"/>
      <c r="D7" s="6" t="s">
        <v>4</v>
      </c>
      <c r="E7" s="284">
        <v>5</v>
      </c>
      <c r="F7" s="5">
        <f>IF(E7="","",LOOKUP(E7,'対戦表の作り方'!$A$2:$B$9,'対戦表の作り方'!$B$2:$B$9))</f>
        <v>0</v>
      </c>
      <c r="G7" s="284">
        <v>6</v>
      </c>
      <c r="H7" s="5">
        <f>IF(G7="","",LOOKUP(G7,'対戦表の作り方'!$A$2:$B$9,'対戦表の作り方'!$B$2:$B$9))</f>
        <v>0</v>
      </c>
      <c r="I7" s="3">
        <v>4</v>
      </c>
      <c r="J7" s="9">
        <f>IF(I7="","",LOOKUP(I7,'対戦表の作り方'!$A$2:$B$9,'対戦表の作り方'!$B$2:$B$9))</f>
        <v>0</v>
      </c>
      <c r="M7" s="2"/>
    </row>
    <row r="8" spans="1:17" ht="21" customHeight="1">
      <c r="A8" s="291"/>
      <c r="B8" s="289"/>
      <c r="C8" s="290"/>
      <c r="D8" s="6" t="s">
        <v>5</v>
      </c>
      <c r="E8" s="284">
        <v>4</v>
      </c>
      <c r="F8" s="5">
        <f>IF(E8="","",LOOKUP(E8,'対戦表の作り方'!$A$2:$B$9,'対戦表の作り方'!$B$2:$B$9))</f>
        <v>0</v>
      </c>
      <c r="G8" s="284">
        <v>7</v>
      </c>
      <c r="H8" s="5">
        <f>IF(G8="","",LOOKUP(G8,'対戦表の作り方'!$A$2:$B$9,'対戦表の作り方'!$B$2:$B$9))</f>
        <v>0</v>
      </c>
      <c r="I8" s="284">
        <v>6</v>
      </c>
      <c r="J8" s="9">
        <f>IF(I8="","",LOOKUP(I8,'対戦表の作り方'!$A$2:$B$9,'対戦表の作り方'!$B$2:$B$9))</f>
        <v>0</v>
      </c>
      <c r="M8" s="2"/>
      <c r="Q8" s="2"/>
    </row>
    <row r="9" spans="1:13" ht="21" customHeight="1">
      <c r="A9" s="291" t="s">
        <v>83</v>
      </c>
      <c r="B9" s="289">
        <v>1</v>
      </c>
      <c r="C9" s="290" t="str">
        <f>IF(B9="","",LOOKUP(B9,'対戦表の作り方'!$C$2:$D$4,'対戦表の作り方'!$D$2:$D$4))</f>
        <v>新里総合Ｇ</v>
      </c>
      <c r="D9" s="6" t="s">
        <v>3</v>
      </c>
      <c r="E9" s="284">
        <v>6</v>
      </c>
      <c r="F9" s="5">
        <f>IF(E9="","",LOOKUP(E9,'対戦表の作り方'!$A$2:$B$9,'対戦表の作り方'!$B$2:$B$9))</f>
        <v>0</v>
      </c>
      <c r="G9" s="284">
        <v>8</v>
      </c>
      <c r="H9" s="5">
        <f>IF(G9="","",LOOKUP(G9,'対戦表の作り方'!$A$2:$B$9,'対戦表の作り方'!$B$2:$B$9))</f>
        <v>0</v>
      </c>
      <c r="I9" s="284">
        <v>2</v>
      </c>
      <c r="J9" s="9">
        <f>IF(I9="","",LOOKUP(I9,'対戦表の作り方'!$A$2:$B$9,'対戦表の作り方'!$B$2:$B$9))</f>
        <v>0</v>
      </c>
      <c r="M9" s="2"/>
    </row>
    <row r="10" spans="1:13" ht="21" customHeight="1">
      <c r="A10" s="291"/>
      <c r="B10" s="289"/>
      <c r="C10" s="290"/>
      <c r="D10" s="6" t="s">
        <v>4</v>
      </c>
      <c r="E10" s="284">
        <v>2</v>
      </c>
      <c r="F10" s="5">
        <f>IF(E10="","",LOOKUP(E10,'対戦表の作り方'!$A$2:$B$9,'対戦表の作り方'!$B$2:$B$9))</f>
        <v>0</v>
      </c>
      <c r="G10" s="284">
        <v>3</v>
      </c>
      <c r="H10" s="5">
        <f>IF(G10="","",LOOKUP(G10,'対戦表の作り方'!$A$2:$B$9,'対戦表の作り方'!$B$2:$B$9))</f>
        <v>0</v>
      </c>
      <c r="I10" s="3">
        <v>8</v>
      </c>
      <c r="J10" s="9">
        <f>IF(I10="","",LOOKUP(I10,'対戦表の作り方'!$A$2:$B$9,'対戦表の作り方'!$B$2:$B$9))</f>
        <v>0</v>
      </c>
      <c r="M10" s="2"/>
    </row>
    <row r="11" spans="1:17" ht="21" customHeight="1">
      <c r="A11" s="291"/>
      <c r="B11" s="289"/>
      <c r="C11" s="290"/>
      <c r="D11" s="6" t="s">
        <v>5</v>
      </c>
      <c r="E11" s="284">
        <v>1</v>
      </c>
      <c r="F11" s="5">
        <f>IF(E11="","",LOOKUP(E11,'対戦表の作り方'!$A$2:$B$9,'対戦表の作り方'!$B$2:$B$9))</f>
        <v>0</v>
      </c>
      <c r="G11" s="284">
        <v>4</v>
      </c>
      <c r="H11" s="5">
        <f>IF(G11="","",LOOKUP(G11,'対戦表の作り方'!$A$2:$B$9,'対戦表の作り方'!$B$2:$B$9))</f>
        <v>0</v>
      </c>
      <c r="I11" s="284">
        <v>3</v>
      </c>
      <c r="J11" s="9">
        <f>IF(I11="","",LOOKUP(I11,'対戦表の作り方'!$A$2:$B$9,'対戦表の作り方'!$B$2:$B$9))</f>
        <v>0</v>
      </c>
      <c r="M11" s="2"/>
      <c r="Q11" s="2"/>
    </row>
    <row r="12" spans="1:17" ht="21" customHeight="1">
      <c r="A12" s="291" t="s">
        <v>84</v>
      </c>
      <c r="B12" s="289">
        <v>1</v>
      </c>
      <c r="C12" s="290" t="str">
        <f>IF(B12="","",LOOKUP(B12,'対戦表の作り方'!$C$2:$D$4,'対戦表の作り方'!$D$2:$D$4))</f>
        <v>新里総合Ｇ</v>
      </c>
      <c r="D12" s="6" t="s">
        <v>3</v>
      </c>
      <c r="E12" s="284">
        <v>4</v>
      </c>
      <c r="F12" s="5">
        <f>IF(E12="","",LOOKUP(E12,'対戦表の作り方'!$A$2:$B$9,'対戦表の作り方'!$B$2:$B$9))</f>
        <v>0</v>
      </c>
      <c r="G12" s="284">
        <v>8</v>
      </c>
      <c r="H12" s="5">
        <f>IF(G12="","",LOOKUP(G12,'対戦表の作り方'!$A$2:$B$9,'対戦表の作り方'!$B$2:$B$9))</f>
        <v>0</v>
      </c>
      <c r="I12" s="284">
        <v>1</v>
      </c>
      <c r="J12" s="9">
        <f>IF(I12="","",LOOKUP(I12,'対戦表の作り方'!$A$2:$B$9,'対戦表の作り方'!$B$2:$B$9))</f>
        <v>0</v>
      </c>
      <c r="M12" s="2"/>
      <c r="Q12" s="2"/>
    </row>
    <row r="13" spans="1:13" ht="21" customHeight="1">
      <c r="A13" s="291"/>
      <c r="B13" s="289"/>
      <c r="C13" s="290"/>
      <c r="D13" s="6" t="s">
        <v>4</v>
      </c>
      <c r="E13" s="284">
        <v>1</v>
      </c>
      <c r="F13" s="5">
        <f>IF(E13="","",LOOKUP(E13,'対戦表の作り方'!$A$2:$B$9,'対戦表の作り方'!$B$2:$B$9))</f>
        <v>0</v>
      </c>
      <c r="G13" s="284">
        <v>7</v>
      </c>
      <c r="H13" s="5">
        <f>IF(G13="","",LOOKUP(G13,'対戦表の作り方'!$A$2:$B$9,'対戦表の作り方'!$B$2:$B$9))</f>
        <v>0</v>
      </c>
      <c r="I13" s="3">
        <v>2</v>
      </c>
      <c r="J13" s="9">
        <f>IF(I13="","",LOOKUP(I13,'対戦表の作り方'!$A$2:$B$9,'対戦表の作り方'!$B$2:$B$9))</f>
        <v>0</v>
      </c>
      <c r="M13" s="2"/>
    </row>
    <row r="14" spans="1:10" ht="21" customHeight="1">
      <c r="A14" s="291"/>
      <c r="B14" s="289"/>
      <c r="C14" s="290"/>
      <c r="D14" s="6" t="s">
        <v>5</v>
      </c>
      <c r="E14" s="284">
        <v>2</v>
      </c>
      <c r="F14" s="5">
        <f>IF(E14="","",LOOKUP(E14,'対戦表の作り方'!$A$2:$B$9,'対戦表の作り方'!$B$2:$B$9))</f>
        <v>0</v>
      </c>
      <c r="G14" s="284">
        <v>6</v>
      </c>
      <c r="H14" s="5">
        <f>IF(G14="","",LOOKUP(G14,'対戦表の作り方'!$A$2:$B$9,'対戦表の作り方'!$B$2:$B$9))</f>
        <v>0</v>
      </c>
      <c r="I14" s="284">
        <v>7</v>
      </c>
      <c r="J14" s="9">
        <f>IF(I14="","",LOOKUP(I14,'対戦表の作り方'!$A$2:$B$9,'対戦表の作り方'!$B$2:$B$9))</f>
        <v>0</v>
      </c>
    </row>
    <row r="15" spans="1:10" ht="21" customHeight="1">
      <c r="A15" s="291" t="s">
        <v>85</v>
      </c>
      <c r="B15" s="289">
        <v>1</v>
      </c>
      <c r="C15" s="290" t="str">
        <f>IF(B15="","",LOOKUP(B15,'対戦表の作り方'!$C$2:$D$4,'対戦表の作り方'!$D$2:$D$4))</f>
        <v>新里総合Ｇ</v>
      </c>
      <c r="D15" s="6" t="s">
        <v>3</v>
      </c>
      <c r="E15" s="284">
        <v>2</v>
      </c>
      <c r="F15" s="5">
        <f>IF(E15="","",LOOKUP(E15,'対戦表の作り方'!$A$2:$B$9,'対戦表の作り方'!$B$2:$B$9))</f>
        <v>0</v>
      </c>
      <c r="G15" s="284">
        <v>4</v>
      </c>
      <c r="H15" s="5">
        <f>IF(G15="","",LOOKUP(G15,'対戦表の作り方'!$A$2:$B$9,'対戦表の作り方'!$B$2:$B$9))</f>
        <v>0</v>
      </c>
      <c r="I15" s="284">
        <v>6</v>
      </c>
      <c r="J15" s="9">
        <f>IF(I15="","",LOOKUP(I15,'対戦表の作り方'!$A$2:$B$9,'対戦表の作り方'!$B$2:$B$9))</f>
        <v>0</v>
      </c>
    </row>
    <row r="16" spans="1:10" ht="21" customHeight="1">
      <c r="A16" s="291"/>
      <c r="B16" s="289"/>
      <c r="C16" s="290"/>
      <c r="D16" s="6" t="s">
        <v>4</v>
      </c>
      <c r="E16" s="284">
        <v>6</v>
      </c>
      <c r="F16" s="5">
        <f>IF(E16="","",LOOKUP(E16,'対戦表の作り方'!$A$2:$B$9,'対戦表の作り方'!$B$2:$B$9))</f>
        <v>0</v>
      </c>
      <c r="G16" s="284">
        <v>7</v>
      </c>
      <c r="H16" s="5">
        <f>IF(G16="","",LOOKUP(G16,'対戦表の作り方'!$A$2:$B$9,'対戦表の作り方'!$B$2:$B$9))</f>
        <v>0</v>
      </c>
      <c r="I16" s="3">
        <v>8</v>
      </c>
      <c r="J16" s="9">
        <f>IF(I16="","",LOOKUP(I16,'対戦表の作り方'!$A$2:$B$9,'対戦表の作り方'!$B$2:$B$9))</f>
        <v>0</v>
      </c>
    </row>
    <row r="17" spans="1:10" ht="21" customHeight="1">
      <c r="A17" s="291"/>
      <c r="B17" s="289"/>
      <c r="C17" s="290"/>
      <c r="D17" s="6" t="s">
        <v>5</v>
      </c>
      <c r="E17" s="284">
        <v>5</v>
      </c>
      <c r="F17" s="5">
        <f>IF(E17="","",LOOKUP(E17,'対戦表の作り方'!$A$2:$B$9,'対戦表の作り方'!$B$2:$B$9))</f>
        <v>0</v>
      </c>
      <c r="G17" s="284">
        <v>8</v>
      </c>
      <c r="H17" s="5">
        <f>IF(G17="","",LOOKUP(G17,'対戦表の作り方'!$A$2:$B$9,'対戦表の作り方'!$B$2:$B$9))</f>
        <v>0</v>
      </c>
      <c r="I17" s="284">
        <v>7</v>
      </c>
      <c r="J17" s="9">
        <f>IF(I17="","",LOOKUP(I17,'対戦表の作り方'!$A$2:$B$9,'対戦表の作り方'!$B$2:$B$9))</f>
        <v>0</v>
      </c>
    </row>
    <row r="18" spans="1:10" ht="21" customHeight="1">
      <c r="A18" s="291" t="s">
        <v>86</v>
      </c>
      <c r="B18" s="289">
        <v>1</v>
      </c>
      <c r="C18" s="290" t="str">
        <f>IF(B18="","",LOOKUP(B18,'対戦表の作り方'!$C$2:$D$4,'対戦表の作り方'!$D$2:$D$4))</f>
        <v>新里総合Ｇ</v>
      </c>
      <c r="D18" s="6" t="s">
        <v>3</v>
      </c>
      <c r="E18" s="284">
        <v>2</v>
      </c>
      <c r="F18" s="5">
        <f>IF(E18="","",LOOKUP(E18,'対戦表の作り方'!$A$2:$B$9,'対戦表の作り方'!$B$2:$B$9))</f>
        <v>0</v>
      </c>
      <c r="G18" s="284">
        <v>7</v>
      </c>
      <c r="H18" s="5">
        <f>IF(G18="","",LOOKUP(G18,'対戦表の作り方'!$A$2:$B$9,'対戦表の作り方'!$B$2:$B$9))</f>
        <v>0</v>
      </c>
      <c r="I18" s="284">
        <v>1</v>
      </c>
      <c r="J18" s="9">
        <f>IF(I18="","",LOOKUP(I18,'対戦表の作り方'!$A$2:$B$9,'対戦表の作り方'!$B$2:$B$9))</f>
        <v>0</v>
      </c>
    </row>
    <row r="19" spans="1:10" ht="21" customHeight="1">
      <c r="A19" s="291"/>
      <c r="B19" s="289"/>
      <c r="C19" s="290"/>
      <c r="D19" s="6" t="s">
        <v>4</v>
      </c>
      <c r="E19" s="284">
        <v>1</v>
      </c>
      <c r="F19" s="5">
        <f>IF(E19="","",LOOKUP(E19,'対戦表の作り方'!$A$2:$B$9,'対戦表の作り方'!$B$2:$B$9))</f>
        <v>0</v>
      </c>
      <c r="G19" s="284">
        <v>5</v>
      </c>
      <c r="H19" s="5">
        <f>IF(G19="","",LOOKUP(G19,'対戦表の作り方'!$A$2:$B$9,'対戦表の作り方'!$B$2:$B$9))</f>
        <v>0</v>
      </c>
      <c r="I19" s="3">
        <v>6</v>
      </c>
      <c r="J19" s="9">
        <f>IF(I19="","",LOOKUP(I19,'対戦表の作り方'!$A$2:$B$9,'対戦表の作り方'!$B$2:$B$9))</f>
        <v>0</v>
      </c>
    </row>
    <row r="20" spans="1:10" ht="21" customHeight="1">
      <c r="A20" s="291"/>
      <c r="B20" s="289"/>
      <c r="C20" s="290"/>
      <c r="D20" s="6" t="s">
        <v>5</v>
      </c>
      <c r="E20" s="284">
        <v>3</v>
      </c>
      <c r="F20" s="5">
        <f>IF(E20="","",LOOKUP(E20,'対戦表の作り方'!$A$2:$B$9,'対戦表の作り方'!$B$2:$B$9))</f>
        <v>0</v>
      </c>
      <c r="G20" s="284">
        <v>6</v>
      </c>
      <c r="H20" s="5">
        <f>IF(G20="","",LOOKUP(G20,'対戦表の作り方'!$A$2:$B$9,'対戦表の作り方'!$B$2:$B$9))</f>
        <v>0</v>
      </c>
      <c r="I20" s="284">
        <v>5</v>
      </c>
      <c r="J20" s="9">
        <f>IF(I20="","",LOOKUP(I20,'対戦表の作り方'!$A$2:$B$9,'対戦表の作り方'!$B$2:$B$9))</f>
        <v>0</v>
      </c>
    </row>
    <row r="21" spans="1:10" ht="21" customHeight="1">
      <c r="A21" s="291" t="s">
        <v>87</v>
      </c>
      <c r="B21" s="289">
        <v>1</v>
      </c>
      <c r="C21" s="290" t="str">
        <f>IF(B21="","",LOOKUP(B21,'対戦表の作り方'!$C$2:$D$4,'対戦表の作り方'!$D$2:$D$4))</f>
        <v>新里総合Ｇ</v>
      </c>
      <c r="D21" s="6" t="s">
        <v>3</v>
      </c>
      <c r="E21" s="284">
        <v>3</v>
      </c>
      <c r="F21" s="5">
        <f>IF(E21="","",LOOKUP(E21,'対戦表の作り方'!$A$2:$B$9,'対戦表の作り方'!$B$2:$B$9))</f>
        <v>0</v>
      </c>
      <c r="G21" s="284">
        <v>7</v>
      </c>
      <c r="H21" s="5">
        <f>IF(G21="","",LOOKUP(G21,'対戦表の作り方'!$A$2:$B$9,'対戦表の作り方'!$B$2:$B$9))</f>
        <v>0</v>
      </c>
      <c r="I21" s="284">
        <v>4</v>
      </c>
      <c r="J21" s="9">
        <f>IF(I21="","",LOOKUP(I21,'対戦表の作り方'!$A$2:$B$9,'対戦表の作り方'!$B$2:$B$9))</f>
        <v>0</v>
      </c>
    </row>
    <row r="22" spans="1:10" ht="21" customHeight="1">
      <c r="A22" s="291"/>
      <c r="B22" s="289"/>
      <c r="C22" s="290"/>
      <c r="D22" s="6" t="s">
        <v>4</v>
      </c>
      <c r="E22" s="284">
        <v>4</v>
      </c>
      <c r="F22" s="5">
        <f>IF(E22="","",LOOKUP(E22,'対戦表の作り方'!$A$2:$B$9,'対戦表の作り方'!$B$2:$B$9))</f>
        <v>0</v>
      </c>
      <c r="G22" s="284">
        <v>6</v>
      </c>
      <c r="H22" s="5">
        <f>IF(G22="","",LOOKUP(G22,'対戦表の作り方'!$A$2:$B$9,'対戦表の作り方'!$B$2:$B$9))</f>
        <v>0</v>
      </c>
      <c r="I22" s="3">
        <v>1</v>
      </c>
      <c r="J22" s="9">
        <f>IF(I22="","",LOOKUP(I22,'対戦表の作り方'!$A$2:$B$9,'対戦表の作り方'!$B$2:$B$9))</f>
        <v>0</v>
      </c>
    </row>
    <row r="23" spans="1:10" ht="21" customHeight="1">
      <c r="A23" s="291"/>
      <c r="B23" s="289"/>
      <c r="C23" s="290"/>
      <c r="D23" s="6" t="s">
        <v>5</v>
      </c>
      <c r="E23" s="284">
        <v>1</v>
      </c>
      <c r="F23" s="5">
        <f>IF(E23="","",LOOKUP(E23,'対戦表の作り方'!$A$2:$B$9,'対戦表の作り方'!$B$2:$B$9))</f>
        <v>0</v>
      </c>
      <c r="G23" s="284">
        <v>8</v>
      </c>
      <c r="H23" s="5">
        <f>IF(G23="","",LOOKUP(G23,'対戦表の作り方'!$A$2:$B$9,'対戦表の作り方'!$B$2:$B$9))</f>
        <v>0</v>
      </c>
      <c r="I23" s="284">
        <v>6</v>
      </c>
      <c r="J23" s="9">
        <f>IF(I23="","",LOOKUP(I23,'対戦表の作り方'!$A$2:$B$9,'対戦表の作り方'!$B$2:$B$9))</f>
        <v>0</v>
      </c>
    </row>
    <row r="24" spans="1:10" ht="21" customHeight="1">
      <c r="A24" s="291" t="s">
        <v>88</v>
      </c>
      <c r="B24" s="289">
        <v>1</v>
      </c>
      <c r="C24" s="290" t="str">
        <f>IF(B24="","",LOOKUP(B24,'対戦表の作り方'!$C$2:$D$4,'対戦表の作り方'!$D$2:$D$4))</f>
        <v>新里総合Ｇ</v>
      </c>
      <c r="D24" s="6" t="s">
        <v>3</v>
      </c>
      <c r="E24" s="284">
        <v>4</v>
      </c>
      <c r="F24" s="5">
        <f>IF(E24="","",LOOKUP(E24,'対戦表の作り方'!$A$2:$B$9,'対戦表の作り方'!$B$2:$B$9))</f>
        <v>0</v>
      </c>
      <c r="G24" s="284">
        <v>5</v>
      </c>
      <c r="H24" s="5">
        <f>IF(G24="","",LOOKUP(G24,'対戦表の作り方'!$A$2:$B$9,'対戦表の作り方'!$B$2:$B$9))</f>
        <v>0</v>
      </c>
      <c r="I24" s="284">
        <v>8</v>
      </c>
      <c r="J24" s="9">
        <f>IF(I24="","",LOOKUP(I24,'対戦表の作り方'!$A$2:$B$9,'対戦表の作り方'!$B$2:$B$9))</f>
        <v>0</v>
      </c>
    </row>
    <row r="25" spans="1:10" ht="21" customHeight="1">
      <c r="A25" s="291"/>
      <c r="B25" s="289"/>
      <c r="C25" s="290"/>
      <c r="D25" s="6" t="s">
        <v>4</v>
      </c>
      <c r="E25" s="284">
        <v>2</v>
      </c>
      <c r="F25" s="5">
        <f>IF(E25="","",LOOKUP(E25,'対戦表の作り方'!$A$2:$B$9,'対戦表の作り方'!$B$2:$B$9))</f>
        <v>0</v>
      </c>
      <c r="G25" s="284">
        <v>8</v>
      </c>
      <c r="H25" s="5">
        <f>IF(G25="","",LOOKUP(G25,'対戦表の作り方'!$A$2:$B$9,'対戦表の作り方'!$B$2:$B$9))</f>
        <v>0</v>
      </c>
      <c r="I25" s="3">
        <v>3</v>
      </c>
      <c r="J25" s="9">
        <f>IF(I25="","",LOOKUP(I25,'対戦表の作り方'!$A$2:$B$9,'対戦表の作り方'!$B$2:$B$9))</f>
        <v>0</v>
      </c>
    </row>
    <row r="26" spans="1:10" ht="21" customHeight="1">
      <c r="A26" s="291"/>
      <c r="B26" s="289"/>
      <c r="C26" s="290"/>
      <c r="D26" s="6" t="s">
        <v>5</v>
      </c>
      <c r="E26" s="284">
        <v>1</v>
      </c>
      <c r="F26" s="5">
        <f>IF(E26="","",LOOKUP(E26,'対戦表の作り方'!$A$2:$B$9,'対戦表の作り方'!$B$2:$B$9))</f>
        <v>0</v>
      </c>
      <c r="G26" s="284">
        <v>3</v>
      </c>
      <c r="H26" s="5">
        <f>IF(G26="","",LOOKUP(G26,'対戦表の作り方'!$A$2:$B$9,'対戦表の作り方'!$B$2:$B$9))</f>
        <v>0</v>
      </c>
      <c r="I26" s="284">
        <v>2</v>
      </c>
      <c r="J26" s="9">
        <f>IF(I26="","",LOOKUP(I26,'対戦表の作り方'!$A$2:$B$9,'対戦表の作り方'!$B$2:$B$9))</f>
        <v>0</v>
      </c>
    </row>
    <row r="27" spans="1:10" ht="21" customHeight="1">
      <c r="A27" s="291" t="s">
        <v>89</v>
      </c>
      <c r="B27" s="289">
        <v>1</v>
      </c>
      <c r="C27" s="290" t="str">
        <f>IF(B27="","",LOOKUP(B27,'対戦表の作り方'!$C$2:$D$4,'対戦表の作り方'!$D$2:$D$4))</f>
        <v>新里総合Ｇ</v>
      </c>
      <c r="D27" s="6" t="s">
        <v>3</v>
      </c>
      <c r="E27" s="284">
        <v>3</v>
      </c>
      <c r="F27" s="5">
        <f>IF(E27="","",LOOKUP(E27,'対戦表の作り方'!$A$2:$B$9,'対戦表の作り方'!$B$2:$B$9))</f>
        <v>0</v>
      </c>
      <c r="G27" s="284">
        <v>5</v>
      </c>
      <c r="H27" s="5">
        <f>IF(G27="","",LOOKUP(G27,'対戦表の作り方'!$A$2:$B$9,'対戦表の作り方'!$B$2:$B$9))</f>
        <v>0</v>
      </c>
      <c r="I27" s="284">
        <v>7</v>
      </c>
      <c r="J27" s="9">
        <f>IF(I27="","",LOOKUP(I27,'対戦表の作り方'!$A$2:$B$9,'対戦表の作り方'!$B$2:$B$9))</f>
        <v>0</v>
      </c>
    </row>
    <row r="28" spans="1:10" ht="21" customHeight="1">
      <c r="A28" s="291"/>
      <c r="B28" s="289"/>
      <c r="C28" s="290"/>
      <c r="D28" s="6" t="s">
        <v>4</v>
      </c>
      <c r="E28" s="284">
        <v>7</v>
      </c>
      <c r="F28" s="5">
        <f>IF(E28="","",LOOKUP(E28,'対戦表の作り方'!$A$2:$B$9,'対戦表の作り方'!$B$2:$B$9))</f>
        <v>0</v>
      </c>
      <c r="G28" s="284">
        <v>8</v>
      </c>
      <c r="H28" s="5">
        <f>IF(G28="","",LOOKUP(G28,'対戦表の作り方'!$A$2:$B$9,'対戦表の作り方'!$B$2:$B$9))</f>
        <v>0</v>
      </c>
      <c r="I28" s="3">
        <v>3</v>
      </c>
      <c r="J28" s="9">
        <f>IF(I28="","",LOOKUP(I28,'対戦表の作り方'!$A$2:$B$9,'対戦表の作り方'!$B$2:$B$9))</f>
        <v>0</v>
      </c>
    </row>
    <row r="29" spans="1:10" ht="21" customHeight="1">
      <c r="A29" s="291"/>
      <c r="B29" s="289"/>
      <c r="C29" s="290"/>
      <c r="D29" s="6" t="s">
        <v>5</v>
      </c>
      <c r="E29" s="284"/>
      <c r="F29" s="5">
        <f>IF(E29="","",LOOKUP(E29,'対戦表の作り方'!$A$2:$B$9,'対戦表の作り方'!$B$2:$B$9))</f>
      </c>
      <c r="G29" s="284"/>
      <c r="H29" s="5">
        <f>IF(G29="","",LOOKUP(G29,'対戦表の作り方'!$A$2:$B$9,'対戦表の作り方'!$B$2:$B$9))</f>
      </c>
      <c r="I29" s="284"/>
      <c r="J29" s="9">
        <f>IF(I29="","",LOOKUP(I29,'対戦表の作り方'!$A$2:$B$9,'対戦表の作り方'!$B$2:$B$9))</f>
      </c>
    </row>
    <row r="30" spans="1:10" ht="21" customHeight="1">
      <c r="A30" s="291" t="s">
        <v>90</v>
      </c>
      <c r="B30" s="289">
        <v>1</v>
      </c>
      <c r="C30" s="290" t="str">
        <f>IF(B30="","",LOOKUP(B30,'対戦表の作り方'!$C$2:$D$4,'対戦表の作り方'!$D$2:$D$4))</f>
        <v>新里総合Ｇ</v>
      </c>
      <c r="D30" s="6" t="s">
        <v>3</v>
      </c>
      <c r="E30" s="284">
        <v>1</v>
      </c>
      <c r="F30" s="5">
        <f>IF(E30="","",LOOKUP(E30,'対戦表の作り方'!$A$2:$B$9,'対戦表の作り方'!$B$2:$B$9))</f>
        <v>0</v>
      </c>
      <c r="G30" s="284">
        <v>2</v>
      </c>
      <c r="H30" s="5">
        <f>IF(G30="","",LOOKUP(G30,'対戦表の作り方'!$A$2:$B$9,'対戦表の作り方'!$B$2:$B$9))</f>
        <v>0</v>
      </c>
      <c r="I30" s="284">
        <v>5</v>
      </c>
      <c r="J30" s="9">
        <f>IF(I30="","",LOOKUP(I30,'対戦表の作り方'!$A$2:$B$9,'対戦表の作り方'!$B$2:$B$9))</f>
        <v>0</v>
      </c>
    </row>
    <row r="31" spans="1:10" ht="21" customHeight="1">
      <c r="A31" s="291"/>
      <c r="B31" s="289"/>
      <c r="C31" s="290"/>
      <c r="D31" s="6" t="s">
        <v>4</v>
      </c>
      <c r="E31" s="284">
        <v>5</v>
      </c>
      <c r="F31" s="5">
        <f>IF(E31="","",LOOKUP(E31,'対戦表の作り方'!$A$2:$B$9,'対戦表の作り方'!$B$2:$B$9))</f>
        <v>0</v>
      </c>
      <c r="G31" s="284">
        <v>7</v>
      </c>
      <c r="H31" s="5">
        <f>IF(G31="","",LOOKUP(G31,'対戦表の作り方'!$A$2:$B$9,'対戦表の作り方'!$B$2:$B$9))</f>
        <v>0</v>
      </c>
      <c r="I31" s="3">
        <v>4</v>
      </c>
      <c r="J31" s="9">
        <f>IF(I31="","",LOOKUP(I31,'対戦表の作り方'!$A$2:$B$9,'対戦表の作り方'!$B$2:$B$9))</f>
        <v>0</v>
      </c>
    </row>
    <row r="32" spans="1:10" ht="21" customHeight="1">
      <c r="A32" s="291"/>
      <c r="B32" s="289"/>
      <c r="C32" s="290"/>
      <c r="D32" s="6" t="s">
        <v>5</v>
      </c>
      <c r="E32" s="284">
        <v>3</v>
      </c>
      <c r="F32" s="5">
        <f>IF(E32="","",LOOKUP(E32,'対戦表の作り方'!$A$2:$B$9,'対戦表の作り方'!$B$2:$B$9))</f>
        <v>0</v>
      </c>
      <c r="G32" s="284">
        <v>4</v>
      </c>
      <c r="H32" s="5">
        <f>IF(G32="","",LOOKUP(G32,'対戦表の作り方'!$A$2:$B$9,'対戦表の作り方'!$B$2:$B$9))</f>
        <v>0</v>
      </c>
      <c r="I32" s="284">
        <v>7</v>
      </c>
      <c r="J32" s="9">
        <f>IF(I32="","",LOOKUP(I32,'対戦表の作り方'!$A$2:$B$9,'対戦表の作り方'!$B$2:$B$9))</f>
        <v>0</v>
      </c>
    </row>
    <row r="33" spans="1:10" ht="21" customHeight="1">
      <c r="A33" s="291" t="s">
        <v>91</v>
      </c>
      <c r="B33" s="289">
        <v>1</v>
      </c>
      <c r="C33" s="290" t="str">
        <f>IF(B33="","",LOOKUP(B33,'対戦表の作り方'!$C$2:$D$4,'対戦表の作り方'!$D$2:$D$4))</f>
        <v>新里総合Ｇ</v>
      </c>
      <c r="D33" s="6" t="s">
        <v>3</v>
      </c>
      <c r="E33" s="6"/>
      <c r="F33" s="5">
        <f>IF(E33="","",LOOKUP(E33,'対戦表の作り方'!$A$2:$B$9,'対戦表の作り方'!$B$2:$B$9))</f>
      </c>
      <c r="G33" s="6"/>
      <c r="H33" s="5">
        <f>IF(G33="","",LOOKUP(G33,'対戦表の作り方'!$A$2:$B$9,'対戦表の作り方'!$B$2:$B$9))</f>
      </c>
      <c r="I33" s="6"/>
      <c r="J33" s="9">
        <f>IF(I33="","",LOOKUP(I33,'対戦表の作り方'!$A$2:$B$9,'対戦表の作り方'!$B$2:$B$9))</f>
      </c>
    </row>
    <row r="34" spans="1:10" ht="21" customHeight="1">
      <c r="A34" s="291"/>
      <c r="B34" s="289"/>
      <c r="C34" s="290"/>
      <c r="D34" s="6" t="s">
        <v>4</v>
      </c>
      <c r="E34" s="6"/>
      <c r="F34" s="5">
        <f>IF(E34="","",LOOKUP(E34,'対戦表の作り方'!$A$2:$B$9,'対戦表の作り方'!$B$2:$B$9))</f>
      </c>
      <c r="G34" s="6"/>
      <c r="H34" s="5">
        <f>IF(G34="","",LOOKUP(G34,'対戦表の作り方'!$A$2:$B$9,'対戦表の作り方'!$B$2:$B$9))</f>
      </c>
      <c r="I34" s="3"/>
      <c r="J34" s="9">
        <f>IF(I34="","",LOOKUP(I34,'対戦表の作り方'!$A$2:$B$9,'対戦表の作り方'!$B$2:$B$9))</f>
      </c>
    </row>
    <row r="35" spans="1:10" ht="21" customHeight="1" thickBot="1">
      <c r="A35" s="297"/>
      <c r="B35" s="295"/>
      <c r="C35" s="296"/>
      <c r="D35" s="10" t="s">
        <v>5</v>
      </c>
      <c r="E35" s="10"/>
      <c r="F35" s="11">
        <f>IF(E35="","",LOOKUP(E35,'対戦表の作り方'!$A$2:$B$9,'対戦表の作り方'!$B$2:$B$9))</f>
      </c>
      <c r="G35" s="10"/>
      <c r="H35" s="11">
        <f>IF(G35="","",LOOKUP(G35,'対戦表の作り方'!$A$2:$B$9,'対戦表の作り方'!$B$2:$B$9))</f>
      </c>
      <c r="I35" s="10"/>
      <c r="J35" s="12">
        <f>IF(I35="","",LOOKUP(I35,'対戦表の作り方'!$A$2:$B$9,'対戦表の作り方'!$B$2:$B$9))</f>
      </c>
    </row>
    <row r="36" spans="1:3" ht="21" customHeight="1">
      <c r="A36" s="4" t="s">
        <v>79</v>
      </c>
      <c r="B36" s="4"/>
      <c r="C36" s="4"/>
    </row>
    <row r="37" spans="1:3" ht="21" customHeight="1">
      <c r="A37" s="4"/>
      <c r="B37" s="4"/>
      <c r="C37" s="4"/>
    </row>
  </sheetData>
  <sheetProtection/>
  <mergeCells count="38">
    <mergeCell ref="B15:B17"/>
    <mergeCell ref="E2:F2"/>
    <mergeCell ref="A6:A8"/>
    <mergeCell ref="A9:A11"/>
    <mergeCell ref="A12:A14"/>
    <mergeCell ref="A15:A17"/>
    <mergeCell ref="G2:H2"/>
    <mergeCell ref="C15:C17"/>
    <mergeCell ref="B6:B8"/>
    <mergeCell ref="C6:C8"/>
    <mergeCell ref="B9:B11"/>
    <mergeCell ref="C9:C11"/>
    <mergeCell ref="B33:B35"/>
    <mergeCell ref="C33:C35"/>
    <mergeCell ref="A24:A26"/>
    <mergeCell ref="A27:A29"/>
    <mergeCell ref="A30:A32"/>
    <mergeCell ref="A33:A35"/>
    <mergeCell ref="I2:J2"/>
    <mergeCell ref="B30:B32"/>
    <mergeCell ref="C30:C32"/>
    <mergeCell ref="B2:C2"/>
    <mergeCell ref="B3:B5"/>
    <mergeCell ref="C3:C5"/>
    <mergeCell ref="B24:B26"/>
    <mergeCell ref="C24:C26"/>
    <mergeCell ref="B27:B29"/>
    <mergeCell ref="C27:C29"/>
    <mergeCell ref="A1:J1"/>
    <mergeCell ref="B21:B23"/>
    <mergeCell ref="C21:C23"/>
    <mergeCell ref="B12:B14"/>
    <mergeCell ref="C12:C14"/>
    <mergeCell ref="A3:A5"/>
    <mergeCell ref="A21:A23"/>
    <mergeCell ref="A18:A20"/>
    <mergeCell ref="B18:B20"/>
    <mergeCell ref="C18:C20"/>
  </mergeCells>
  <printOptions horizontalCentered="1" verticalCentered="1"/>
  <pageMargins left="0.5511811023622047" right="0.5511811023622047" top="0.6299212598425197" bottom="0.5511811023622047" header="0.31496062992125984" footer="0.31496062992125984"/>
  <pageSetup horizontalDpi="600" verticalDpi="600" orientation="portrait" paperSize="9" scale="99" r:id="rId1"/>
  <colBreaks count="1" manualBreakCount="1">
    <brk id="10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SheetLayoutView="100" zoomScalePageLayoutView="0" workbookViewId="0" topLeftCell="A1">
      <selection activeCell="S23" sqref="S23"/>
    </sheetView>
  </sheetViews>
  <sheetFormatPr defaultColWidth="6.00390625" defaultRowHeight="21" customHeight="1"/>
  <cols>
    <col min="1" max="1" width="6.00390625" style="1" customWidth="1"/>
    <col min="2" max="2" width="2.421875" style="0" hidden="1" customWidth="1"/>
    <col min="3" max="3" width="6.28125" style="0" customWidth="1"/>
    <col min="4" max="4" width="5.28125" style="0" bestFit="1" customWidth="1"/>
    <col min="5" max="5" width="2.7109375" style="0" hidden="1" customWidth="1"/>
    <col min="6" max="6" width="11.28125" style="0" customWidth="1"/>
    <col min="7" max="7" width="3.28125" style="0" hidden="1" customWidth="1"/>
    <col min="8" max="8" width="11.28125" style="0" customWidth="1"/>
    <col min="9" max="9" width="3.7109375" style="0" hidden="1" customWidth="1"/>
    <col min="10" max="10" width="11.28125" style="0" customWidth="1"/>
    <col min="11" max="11" width="0.42578125" style="0" customWidth="1"/>
    <col min="12" max="12" width="2.421875" style="0" hidden="1" customWidth="1"/>
    <col min="13" max="13" width="6.28125" style="0" customWidth="1"/>
    <col min="14" max="14" width="4.7109375" style="0" hidden="1" customWidth="1"/>
    <col min="15" max="15" width="11.28125" style="0" customWidth="1"/>
    <col min="16" max="16" width="4.421875" style="0" hidden="1" customWidth="1"/>
    <col min="17" max="17" width="11.28125" style="0" customWidth="1"/>
    <col min="18" max="18" width="2.421875" style="0" hidden="1" customWidth="1"/>
    <col min="19" max="19" width="11.28125" style="0" customWidth="1"/>
  </cols>
  <sheetData>
    <row r="1" spans="1:19" ht="21" customHeight="1" thickBot="1">
      <c r="A1" s="288" t="s">
        <v>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</row>
    <row r="2" spans="1:19" ht="21" customHeight="1">
      <c r="A2" s="7" t="s">
        <v>0</v>
      </c>
      <c r="B2" s="294" t="s">
        <v>2</v>
      </c>
      <c r="C2" s="294"/>
      <c r="D2" s="8" t="s">
        <v>1</v>
      </c>
      <c r="E2" s="292" t="s">
        <v>6</v>
      </c>
      <c r="F2" s="298"/>
      <c r="G2" s="292" t="s">
        <v>6</v>
      </c>
      <c r="H2" s="298"/>
      <c r="I2" s="294" t="s">
        <v>7</v>
      </c>
      <c r="J2" s="294"/>
      <c r="K2" s="285"/>
      <c r="L2" s="294" t="s">
        <v>2</v>
      </c>
      <c r="M2" s="294"/>
      <c r="N2" s="292" t="s">
        <v>6</v>
      </c>
      <c r="O2" s="298"/>
      <c r="P2" s="292" t="s">
        <v>6</v>
      </c>
      <c r="Q2" s="298"/>
      <c r="R2" s="292" t="s">
        <v>7</v>
      </c>
      <c r="S2" s="293"/>
    </row>
    <row r="3" spans="1:19" ht="21" customHeight="1">
      <c r="A3" s="291" t="s">
        <v>81</v>
      </c>
      <c r="B3" s="289">
        <v>1</v>
      </c>
      <c r="C3" s="299" t="str">
        <f>IF(B3="","",LOOKUP(B3,'対戦表の作り方'!$C$2:$D$4,'対戦表の作り方'!$D$2:$D$4))</f>
        <v>新里総合Ｇ</v>
      </c>
      <c r="D3" s="6" t="s">
        <v>3</v>
      </c>
      <c r="E3" s="6">
        <v>3</v>
      </c>
      <c r="F3" s="5">
        <f>IF(E3="","",LOOKUP(E3,'対戦表の作り方'!$A$2:$B$9,'対戦表の作り方'!$B$2:$B$9))</f>
        <v>0</v>
      </c>
      <c r="G3" s="6">
        <v>6</v>
      </c>
      <c r="H3" s="5">
        <f>IF(G3="","",LOOKUP(G3,'対戦表の作り方'!$A$2:$B$9,'対戦表の作り方'!$B$2:$B$9))</f>
        <v>0</v>
      </c>
      <c r="I3" s="6">
        <v>2</v>
      </c>
      <c r="J3" s="5">
        <f>IF(I3="","",LOOKUP(I3,'対戦表の作り方'!$A$2:$B$9,'対戦表の作り方'!$B$2:$B$9))</f>
        <v>0</v>
      </c>
      <c r="K3" s="286"/>
      <c r="L3" s="289">
        <v>2</v>
      </c>
      <c r="M3" s="299" t="str">
        <f>IF(L3="","",LOOKUP(L3,'対戦表の作り方'!$C$2:$D$4,'対戦表の作り方'!$D$2:$D$4))</f>
        <v>間の島</v>
      </c>
      <c r="N3" s="6">
        <v>1</v>
      </c>
      <c r="O3" s="366">
        <f>IF(N3="","",LOOKUP(N3,'対戦表の作り方'!$A$2:$B$9,'対戦表の作り方'!$B$2:$B$9))</f>
        <v>0</v>
      </c>
      <c r="P3" s="6">
        <v>8</v>
      </c>
      <c r="Q3" s="5">
        <f>IF(P3="","",LOOKUP(P3,'対戦表の作り方'!$A$2:$B$9,'対戦表の作り方'!$B$2:$B$9))</f>
        <v>0</v>
      </c>
      <c r="R3" s="6">
        <v>4</v>
      </c>
      <c r="S3" s="9">
        <f>IF(R3="","",LOOKUP(R3,'対戦表の作り方'!$A$2:$B$9,'対戦表の作り方'!$B$2:$B$9))</f>
        <v>0</v>
      </c>
    </row>
    <row r="4" spans="1:19" ht="21" customHeight="1">
      <c r="A4" s="291"/>
      <c r="B4" s="289"/>
      <c r="C4" s="299"/>
      <c r="D4" s="6" t="s">
        <v>4</v>
      </c>
      <c r="E4" s="6">
        <v>2</v>
      </c>
      <c r="F4" s="5">
        <f>IF(E4="","",LOOKUP(E4,'対戦表の作り方'!$A$2:$B$9,'対戦表の作り方'!$B$2:$B$9))</f>
        <v>0</v>
      </c>
      <c r="G4" s="6">
        <v>7</v>
      </c>
      <c r="H4" s="5">
        <f>IF(G4="","",LOOKUP(G4,'対戦表の作り方'!$A$2:$B$9,'対戦表の作り方'!$B$2:$B$9))</f>
        <v>0</v>
      </c>
      <c r="I4" s="3">
        <v>3</v>
      </c>
      <c r="J4" s="5">
        <f>IF(I4="","",LOOKUP(I4,'対戦表の作り方'!$A$2:$B$9,'対戦表の作り方'!$B$2:$B$9))</f>
        <v>0</v>
      </c>
      <c r="K4" s="286"/>
      <c r="L4" s="289"/>
      <c r="M4" s="299"/>
      <c r="N4" s="6">
        <v>4</v>
      </c>
      <c r="O4" s="369">
        <f>IF(N4="","",LOOKUP(N4,'対戦表の作り方'!$A$2:$B$9,'対戦表の作り方'!$B$2:$B$9))</f>
        <v>0</v>
      </c>
      <c r="P4" s="6">
        <v>5</v>
      </c>
      <c r="Q4" s="5">
        <f>IF(P4="","",LOOKUP(P4,'対戦表の作り方'!$A$2:$B$9,'対戦表の作り方'!$B$2:$B$9))</f>
        <v>0</v>
      </c>
      <c r="R4" s="3">
        <v>8</v>
      </c>
      <c r="S4" s="9">
        <f>IF(R4="","",LOOKUP(R4,'対戦表の作り方'!$A$2:$B$9,'対戦表の作り方'!$B$2:$B$9))</f>
        <v>0</v>
      </c>
    </row>
    <row r="5" spans="1:19" ht="21" customHeight="1">
      <c r="A5" s="291"/>
      <c r="B5" s="289"/>
      <c r="C5" s="299"/>
      <c r="D5" s="6" t="s">
        <v>5</v>
      </c>
      <c r="E5" s="6"/>
      <c r="F5" s="5">
        <f>IF(E5="","",LOOKUP(E5,'対戦表の作り方'!$A$2:$B$9,'対戦表の作り方'!$B$2:$B$9))</f>
      </c>
      <c r="G5" s="6"/>
      <c r="H5" s="5">
        <f>IF(G5="","",LOOKUP(G5,'対戦表の作り方'!$A$2:$B$9,'対戦表の作り方'!$B$2:$B$9))</f>
      </c>
      <c r="I5" s="6"/>
      <c r="J5" s="5">
        <f>IF(I5="","",LOOKUP(I5,'対戦表の作り方'!$A$2:$B$9,'対戦表の作り方'!$B$2:$B$9))</f>
      </c>
      <c r="K5" s="286"/>
      <c r="L5" s="289"/>
      <c r="M5" s="299"/>
      <c r="N5" s="6"/>
      <c r="O5" s="5">
        <f>IF(N5="","",LOOKUP(N5,'対戦表の作り方'!$A$2:$B$9,'対戦表の作り方'!$B$2:$B$9))</f>
      </c>
      <c r="P5" s="6"/>
      <c r="Q5" s="5">
        <f>IF(P5="","",LOOKUP(P5,'対戦表の作り方'!$A$2:$B$9,'対戦表の作り方'!$B$2:$B$9))</f>
      </c>
      <c r="R5" s="6"/>
      <c r="S5" s="9">
        <f>IF(R5="","",LOOKUP(R5,'対戦表の作り方'!$A$2:$B$9,'対戦表の作り方'!$B$2:$B$9))</f>
      </c>
    </row>
    <row r="6" spans="1:19" ht="21" customHeight="1">
      <c r="A6" s="291" t="s">
        <v>82</v>
      </c>
      <c r="B6" s="289">
        <v>1</v>
      </c>
      <c r="C6" s="299" t="str">
        <f>IF(B6="","",LOOKUP(B6,'対戦表の作り方'!$C$2:$D$4,'対戦表の作り方'!$D$2:$D$4))</f>
        <v>新里総合Ｇ</v>
      </c>
      <c r="D6" s="6" t="s">
        <v>3</v>
      </c>
      <c r="E6" s="6">
        <v>8</v>
      </c>
      <c r="F6" s="5">
        <f>IF(E6="","",LOOKUP(E6,'対戦表の作り方'!$A$2:$B$9,'対戦表の作り方'!$B$2:$B$9))</f>
        <v>0</v>
      </c>
      <c r="G6" s="6">
        <v>6</v>
      </c>
      <c r="H6" s="5">
        <f>IF(G6="","",LOOKUP(G6,'対戦表の作り方'!$A$2:$B$9,'対戦表の作り方'!$B$2:$B$9))</f>
        <v>0</v>
      </c>
      <c r="I6" s="6">
        <v>1</v>
      </c>
      <c r="J6" s="5">
        <f>IF(I6="","",LOOKUP(I6,'対戦表の作り方'!$A$2:$B$9,'対戦表の作り方'!$B$2:$B$9))</f>
        <v>0</v>
      </c>
      <c r="K6" s="286"/>
      <c r="L6" s="289">
        <v>2</v>
      </c>
      <c r="M6" s="299" t="str">
        <f>IF(L6="","",LOOKUP(L6,'対戦表の作り方'!$C$2:$D$4,'対戦表の作り方'!$D$2:$D$4))</f>
        <v>間の島</v>
      </c>
      <c r="N6" s="6">
        <v>3</v>
      </c>
      <c r="O6" s="366">
        <f>IF(N6="","",LOOKUP(N6,'対戦表の作り方'!$A$2:$B$9,'対戦表の作り方'!$B$2:$B$9))</f>
        <v>0</v>
      </c>
      <c r="P6" s="6">
        <v>4</v>
      </c>
      <c r="Q6" s="5">
        <f>IF(P6="","",LOOKUP(P6,'対戦表の作り方'!$A$2:$B$9,'対戦表の作り方'!$B$2:$B$9))</f>
        <v>0</v>
      </c>
      <c r="R6" s="6">
        <v>5</v>
      </c>
      <c r="S6" s="9">
        <f>IF(R6="","",LOOKUP(R6,'対戦表の作り方'!$A$2:$B$9,'対戦表の作り方'!$B$2:$B$9))</f>
        <v>0</v>
      </c>
    </row>
    <row r="7" spans="1:19" ht="21" customHeight="1">
      <c r="A7" s="291"/>
      <c r="B7" s="289"/>
      <c r="C7" s="299"/>
      <c r="D7" s="6" t="s">
        <v>4</v>
      </c>
      <c r="E7" s="6">
        <v>1</v>
      </c>
      <c r="F7" s="5">
        <f>IF(E7="","",LOOKUP(E7,'対戦表の作り方'!$A$2:$B$9,'対戦表の作り方'!$B$2:$B$9))</f>
        <v>0</v>
      </c>
      <c r="G7" s="6">
        <v>7</v>
      </c>
      <c r="H7" s="5">
        <f>IF(G7="","",LOOKUP(G7,'対戦表の作り方'!$A$2:$B$9,'対戦表の作り方'!$B$2:$B$9))</f>
        <v>0</v>
      </c>
      <c r="I7" s="3">
        <v>8</v>
      </c>
      <c r="J7" s="5">
        <f>IF(I7="","",LOOKUP(I7,'対戦表の作り方'!$A$2:$B$9,'対戦表の作り方'!$B$2:$B$9))</f>
        <v>0</v>
      </c>
      <c r="K7" s="286"/>
      <c r="L7" s="289"/>
      <c r="M7" s="299"/>
      <c r="N7" s="6">
        <v>2</v>
      </c>
      <c r="O7" s="369">
        <f>IF(N7="","",LOOKUP(N7,'対戦表の作り方'!$A$2:$B$9,'対戦表の作り方'!$B$2:$B$9))</f>
        <v>0</v>
      </c>
      <c r="P7" s="6">
        <v>5</v>
      </c>
      <c r="Q7" s="5">
        <f>IF(P7="","",LOOKUP(P7,'対戦表の作り方'!$A$2:$B$9,'対戦表の作り方'!$B$2:$B$9))</f>
        <v>0</v>
      </c>
      <c r="R7" s="3">
        <v>3</v>
      </c>
      <c r="S7" s="9">
        <f>IF(R7="","",LOOKUP(R7,'対戦表の作り方'!$A$2:$B$9,'対戦表の作り方'!$B$2:$B$9))</f>
        <v>0</v>
      </c>
    </row>
    <row r="8" spans="1:19" ht="21" customHeight="1">
      <c r="A8" s="291"/>
      <c r="B8" s="289"/>
      <c r="C8" s="299"/>
      <c r="D8" s="6" t="s">
        <v>5</v>
      </c>
      <c r="E8" s="6"/>
      <c r="F8" s="5">
        <f>IF(E8="","",LOOKUP(E8,'対戦表の作り方'!$A$2:$B$9,'対戦表の作り方'!$B$2:$B$9))</f>
      </c>
      <c r="G8" s="6"/>
      <c r="H8" s="5">
        <f>IF(G8="","",LOOKUP(G8,'対戦表の作り方'!$A$2:$B$9,'対戦表の作り方'!$B$2:$B$9))</f>
      </c>
      <c r="I8" s="6"/>
      <c r="J8" s="5">
        <f>IF(I8="","",LOOKUP(I8,'対戦表の作り方'!$A$2:$B$9,'対戦表の作り方'!$B$2:$B$9))</f>
      </c>
      <c r="K8" s="286"/>
      <c r="L8" s="289"/>
      <c r="M8" s="299"/>
      <c r="N8" s="6"/>
      <c r="O8" s="5">
        <f>IF(N8="","",LOOKUP(N8,'対戦表の作り方'!$A$2:$B$9,'対戦表の作り方'!$B$2:$B$9))</f>
      </c>
      <c r="P8" s="6"/>
      <c r="Q8" s="5">
        <f>IF(P8="","",LOOKUP(P8,'対戦表の作り方'!$A$2:$B$9,'対戦表の作り方'!$B$2:$B$9))</f>
      </c>
      <c r="R8" s="6"/>
      <c r="S8" s="9">
        <f>IF(R8="","",LOOKUP(R8,'対戦表の作り方'!$A$2:$B$9,'対戦表の作り方'!$B$2:$B$9))</f>
      </c>
    </row>
    <row r="9" spans="1:19" ht="21" customHeight="1">
      <c r="A9" s="291" t="s">
        <v>83</v>
      </c>
      <c r="B9" s="289">
        <v>1</v>
      </c>
      <c r="C9" s="299" t="str">
        <f>IF(B9="","",LOOKUP(B9,'対戦表の作り方'!$C$2:$D$4,'対戦表の作り方'!$D$2:$D$4))</f>
        <v>新里総合Ｇ</v>
      </c>
      <c r="D9" s="6" t="s">
        <v>3</v>
      </c>
      <c r="E9" s="6">
        <v>7</v>
      </c>
      <c r="F9" s="5">
        <f>IF(E9="","",LOOKUP(E9,'対戦表の作り方'!$A$2:$B$9,'対戦表の作り方'!$B$2:$B$9))</f>
        <v>0</v>
      </c>
      <c r="G9" s="6">
        <v>5</v>
      </c>
      <c r="H9" s="5">
        <f>IF(G9="","",LOOKUP(G9,'対戦表の作り方'!$A$2:$B$9,'対戦表の作り方'!$B$2:$B$9))</f>
        <v>0</v>
      </c>
      <c r="I9" s="6">
        <v>4</v>
      </c>
      <c r="J9" s="5">
        <f>IF(I9="","",LOOKUP(I9,'対戦表の作り方'!$A$2:$B$9,'対戦表の作り方'!$B$2:$B$9))</f>
        <v>0</v>
      </c>
      <c r="K9" s="286"/>
      <c r="L9" s="289">
        <v>2</v>
      </c>
      <c r="M9" s="299" t="str">
        <f>IF(L9="","",LOOKUP(L9,'対戦表の作り方'!$C$2:$D$4,'対戦表の作り方'!$D$2:$D$4))</f>
        <v>間の島</v>
      </c>
      <c r="N9" s="6">
        <v>6</v>
      </c>
      <c r="O9" s="366">
        <f>IF(N9="","",LOOKUP(N9,'対戦表の作り方'!$A$2:$B$9,'対戦表の作り方'!$B$2:$B$9))</f>
        <v>0</v>
      </c>
      <c r="P9" s="6">
        <v>1</v>
      </c>
      <c r="Q9" s="5">
        <f>IF(P9="","",LOOKUP(P9,'対戦表の作り方'!$A$2:$B$9,'対戦表の作り方'!$B$2:$B$9))</f>
        <v>0</v>
      </c>
      <c r="R9" s="6">
        <v>2</v>
      </c>
      <c r="S9" s="9">
        <f>IF(R9="","",LOOKUP(R9,'対戦表の作り方'!$A$2:$B$9,'対戦表の作り方'!$B$2:$B$9))</f>
        <v>0</v>
      </c>
    </row>
    <row r="10" spans="1:19" ht="21" customHeight="1">
      <c r="A10" s="291"/>
      <c r="B10" s="289"/>
      <c r="C10" s="299"/>
      <c r="D10" s="6" t="s">
        <v>4</v>
      </c>
      <c r="E10" s="6">
        <v>8</v>
      </c>
      <c r="F10" s="5">
        <f>IF(E10="","",LOOKUP(E10,'対戦表の作り方'!$A$2:$B$9,'対戦表の作り方'!$B$2:$B$9))</f>
        <v>0</v>
      </c>
      <c r="G10" s="6">
        <v>4</v>
      </c>
      <c r="H10" s="5">
        <f>IF(G10="","",LOOKUP(G10,'対戦表の作り方'!$A$2:$B$9,'対戦表の作り方'!$B$2:$B$9))</f>
        <v>0</v>
      </c>
      <c r="I10" s="3">
        <v>5</v>
      </c>
      <c r="J10" s="5">
        <f>IF(I10="","",LOOKUP(I10,'対戦表の作り方'!$A$2:$B$9,'対戦表の作り方'!$B$2:$B$9))</f>
        <v>0</v>
      </c>
      <c r="K10" s="286"/>
      <c r="L10" s="289"/>
      <c r="M10" s="299"/>
      <c r="N10" s="6">
        <v>3</v>
      </c>
      <c r="O10" s="369">
        <f>IF(N10="","",LOOKUP(N10,'対戦表の作り方'!$A$2:$B$9,'対戦表の作り方'!$B$2:$B$9))</f>
        <v>0</v>
      </c>
      <c r="P10" s="6">
        <v>2</v>
      </c>
      <c r="Q10" s="5">
        <f>IF(P10="","",LOOKUP(P10,'対戦表の作り方'!$A$2:$B$9,'対戦表の作り方'!$B$2:$B$9))</f>
        <v>0</v>
      </c>
      <c r="R10" s="3">
        <v>6</v>
      </c>
      <c r="S10" s="9">
        <f>IF(R10="","",LOOKUP(R10,'対戦表の作り方'!$A$2:$B$9,'対戦表の作り方'!$B$2:$B$9))</f>
        <v>0</v>
      </c>
    </row>
    <row r="11" spans="1:19" ht="21" customHeight="1">
      <c r="A11" s="291"/>
      <c r="B11" s="289"/>
      <c r="C11" s="299"/>
      <c r="D11" s="6" t="s">
        <v>5</v>
      </c>
      <c r="E11" s="6"/>
      <c r="F11" s="5">
        <f>IF(E11="","",LOOKUP(E11,'対戦表の作り方'!$A$2:$B$9,'対戦表の作り方'!$B$2:$B$9))</f>
      </c>
      <c r="G11" s="6"/>
      <c r="H11" s="5">
        <f>IF(G11="","",LOOKUP(G11,'対戦表の作り方'!$A$2:$B$9,'対戦表の作り方'!$B$2:$B$9))</f>
      </c>
      <c r="I11" s="6"/>
      <c r="J11" s="5">
        <f>IF(I11="","",LOOKUP(I11,'対戦表の作り方'!$A$2:$B$9,'対戦表の作り方'!$B$2:$B$9))</f>
      </c>
      <c r="K11" s="286"/>
      <c r="L11" s="289"/>
      <c r="M11" s="299"/>
      <c r="N11" s="6"/>
      <c r="O11" s="5">
        <f>IF(N11="","",LOOKUP(N11,'対戦表の作り方'!$A$2:$B$9,'対戦表の作り方'!$B$2:$B$9))</f>
      </c>
      <c r="P11" s="6"/>
      <c r="Q11" s="5">
        <f>IF(P11="","",LOOKUP(P11,'対戦表の作り方'!$A$2:$B$9,'対戦表の作り方'!$B$2:$B$9))</f>
      </c>
      <c r="R11" s="6"/>
      <c r="S11" s="9">
        <f>IF(R11="","",LOOKUP(R11,'対戦表の作り方'!$A$2:$B$9,'対戦表の作り方'!$B$2:$B$9))</f>
      </c>
    </row>
    <row r="12" spans="1:19" ht="21" customHeight="1">
      <c r="A12" s="291" t="s">
        <v>84</v>
      </c>
      <c r="B12" s="289">
        <v>1</v>
      </c>
      <c r="C12" s="299" t="str">
        <f>IF(B12="","",LOOKUP(B12,'対戦表の作り方'!$C$2:$D$4,'対戦表の作り方'!$D$2:$D$4))</f>
        <v>新里総合Ｇ</v>
      </c>
      <c r="D12" s="6" t="s">
        <v>3</v>
      </c>
      <c r="E12" s="6">
        <v>1</v>
      </c>
      <c r="F12" s="5">
        <f>IF(E12="","",LOOKUP(E12,'対戦表の作り方'!$A$2:$B$9,'対戦表の作り方'!$B$2:$B$9))</f>
        <v>0</v>
      </c>
      <c r="G12" s="6">
        <v>5</v>
      </c>
      <c r="H12" s="5">
        <f>IF(G12="","",LOOKUP(G12,'対戦表の作り方'!$A$2:$B$9,'対戦表の作り方'!$B$2:$B$9))</f>
        <v>0</v>
      </c>
      <c r="I12" s="6">
        <v>6</v>
      </c>
      <c r="J12" s="5">
        <f>IF(I12="","",LOOKUP(I12,'対戦表の作り方'!$A$2:$B$9,'対戦表の作り方'!$B$2:$B$9))</f>
        <v>0</v>
      </c>
      <c r="K12" s="286"/>
      <c r="L12" s="289">
        <v>2</v>
      </c>
      <c r="M12" s="299" t="str">
        <f>IF(L12="","",LOOKUP(L12,'対戦表の作り方'!$C$2:$D$4,'対戦表の作り方'!$D$2:$D$4))</f>
        <v>間の島</v>
      </c>
      <c r="N12" s="6">
        <v>7</v>
      </c>
      <c r="O12" s="366">
        <f>IF(N12="","",LOOKUP(N12,'対戦表の作り方'!$A$2:$B$9,'対戦表の作り方'!$B$2:$B$9))</f>
        <v>0</v>
      </c>
      <c r="P12" s="6">
        <v>3</v>
      </c>
      <c r="Q12" s="5">
        <f>IF(P12="","",LOOKUP(P12,'対戦表の作り方'!$A$2:$B$9,'対戦表の作り方'!$B$2:$B$9))</f>
        <v>0</v>
      </c>
      <c r="R12" s="6">
        <v>8</v>
      </c>
      <c r="S12" s="9">
        <f>IF(R12="","",LOOKUP(R12,'対戦表の作り方'!$A$2:$B$9,'対戦表の作り方'!$B$2:$B$9))</f>
        <v>0</v>
      </c>
    </row>
    <row r="13" spans="1:19" ht="21" customHeight="1">
      <c r="A13" s="291"/>
      <c r="B13" s="289"/>
      <c r="C13" s="299"/>
      <c r="D13" s="6" t="s">
        <v>4</v>
      </c>
      <c r="E13" s="6">
        <v>6</v>
      </c>
      <c r="F13" s="5">
        <f>IF(E13="","",LOOKUP(E13,'対戦表の作り方'!$A$2:$B$9,'対戦表の作り方'!$B$2:$B$9))</f>
        <v>0</v>
      </c>
      <c r="G13" s="6">
        <v>4</v>
      </c>
      <c r="H13" s="5">
        <f>IF(G13="","",LOOKUP(G13,'対戦表の作り方'!$A$2:$B$9,'対戦表の作り方'!$B$2:$B$9))</f>
        <v>0</v>
      </c>
      <c r="I13" s="3">
        <v>1</v>
      </c>
      <c r="J13" s="5">
        <f>IF(I13="","",LOOKUP(I13,'対戦表の作り方'!$A$2:$B$9,'対戦表の作り方'!$B$2:$B$9))</f>
        <v>0</v>
      </c>
      <c r="K13" s="286"/>
      <c r="L13" s="289"/>
      <c r="M13" s="299"/>
      <c r="N13" s="6">
        <v>8</v>
      </c>
      <c r="O13" s="369">
        <f>IF(N13="","",LOOKUP(N13,'対戦表の作り方'!$A$2:$B$9,'対戦表の作り方'!$B$2:$B$9))</f>
        <v>0</v>
      </c>
      <c r="P13" s="6">
        <v>2</v>
      </c>
      <c r="Q13" s="5">
        <f>IF(P13="","",LOOKUP(P13,'対戦表の作り方'!$A$2:$B$9,'対戦表の作り方'!$B$2:$B$9))</f>
        <v>0</v>
      </c>
      <c r="R13" s="3">
        <v>7</v>
      </c>
      <c r="S13" s="9">
        <f>IF(R13="","",LOOKUP(R13,'対戦表の作り方'!$A$2:$B$9,'対戦表の作り方'!$B$2:$B$9))</f>
        <v>0</v>
      </c>
    </row>
    <row r="14" spans="1:19" ht="21" customHeight="1">
      <c r="A14" s="291"/>
      <c r="B14" s="289"/>
      <c r="C14" s="299"/>
      <c r="D14" s="6" t="s">
        <v>5</v>
      </c>
      <c r="E14" s="6"/>
      <c r="F14" s="5">
        <f>IF(E14="","",LOOKUP(E14,'対戦表の作り方'!$A$2:$B$9,'対戦表の作り方'!$B$2:$B$9))</f>
      </c>
      <c r="G14" s="6"/>
      <c r="H14" s="5">
        <f>IF(G14="","",LOOKUP(G14,'対戦表の作り方'!$A$2:$B$9,'対戦表の作り方'!$B$2:$B$9))</f>
      </c>
      <c r="I14" s="6"/>
      <c r="J14" s="5">
        <f>IF(I14="","",LOOKUP(I14,'対戦表の作り方'!$A$2:$B$9,'対戦表の作り方'!$B$2:$B$9))</f>
      </c>
      <c r="K14" s="286"/>
      <c r="L14" s="289"/>
      <c r="M14" s="299"/>
      <c r="N14" s="6"/>
      <c r="O14" s="5">
        <f>IF(N14="","",LOOKUP(N14,'対戦表の作り方'!$A$2:$B$9,'対戦表の作り方'!$B$2:$B$9))</f>
      </c>
      <c r="P14" s="6"/>
      <c r="Q14" s="5">
        <f>IF(P14="","",LOOKUP(P14,'対戦表の作り方'!$A$2:$B$9,'対戦表の作り方'!$B$2:$B$9))</f>
      </c>
      <c r="R14" s="6"/>
      <c r="S14" s="9">
        <f>IF(R14="","",LOOKUP(R14,'対戦表の作り方'!$A$2:$B$9,'対戦表の作り方'!$B$2:$B$9))</f>
      </c>
    </row>
    <row r="15" spans="1:19" ht="21" customHeight="1">
      <c r="A15" s="291" t="s">
        <v>85</v>
      </c>
      <c r="B15" s="289">
        <v>1</v>
      </c>
      <c r="C15" s="299" t="str">
        <f>IF(B15="","",LOOKUP(B15,'対戦表の作り方'!$C$2:$D$4,'対戦表の作り方'!$D$2:$D$4))</f>
        <v>新里総合Ｇ</v>
      </c>
      <c r="D15" s="6" t="s">
        <v>3</v>
      </c>
      <c r="E15" s="6">
        <v>6</v>
      </c>
      <c r="F15" s="5">
        <f>IF(E15="","",LOOKUP(E15,'対戦表の作り方'!$A$2:$B$9,'対戦表の作り方'!$B$2:$B$9))</f>
        <v>0</v>
      </c>
      <c r="G15" s="6">
        <v>2</v>
      </c>
      <c r="H15" s="5">
        <f>IF(G15="","",LOOKUP(G15,'対戦表の作り方'!$A$2:$B$9,'対戦表の作り方'!$B$2:$B$9))</f>
        <v>0</v>
      </c>
      <c r="I15" s="6">
        <v>3</v>
      </c>
      <c r="J15" s="5">
        <f>IF(I15="","",LOOKUP(I15,'対戦表の作り方'!$A$2:$B$9,'対戦表の作り方'!$B$2:$B$9))</f>
        <v>0</v>
      </c>
      <c r="K15" s="286"/>
      <c r="L15" s="289">
        <v>2</v>
      </c>
      <c r="M15" s="299" t="str">
        <f>IF(L15="","",LOOKUP(L15,'対戦表の作り方'!$C$2:$D$4,'対戦表の作り方'!$D$2:$D$4))</f>
        <v>間の島</v>
      </c>
      <c r="N15" s="6">
        <v>8</v>
      </c>
      <c r="O15" s="366">
        <f>IF(N15="","",LOOKUP(N15,'対戦表の作り方'!$A$2:$B$9,'対戦表の作り方'!$B$2:$B$9))</f>
        <v>0</v>
      </c>
      <c r="P15" s="6">
        <v>7</v>
      </c>
      <c r="Q15" s="5">
        <f>IF(P15="","",LOOKUP(P15,'対戦表の作り方'!$A$2:$B$9,'対戦表の作り方'!$B$2:$B$9))</f>
        <v>0</v>
      </c>
      <c r="R15" s="6">
        <v>1</v>
      </c>
      <c r="S15" s="9">
        <f>IF(R15="","",LOOKUP(R15,'対戦表の作り方'!$A$2:$B$9,'対戦表の作り方'!$B$2:$B$9))</f>
        <v>0</v>
      </c>
    </row>
    <row r="16" spans="1:19" ht="21" customHeight="1">
      <c r="A16" s="291"/>
      <c r="B16" s="289"/>
      <c r="C16" s="299"/>
      <c r="D16" s="6" t="s">
        <v>4</v>
      </c>
      <c r="E16" s="6">
        <v>5</v>
      </c>
      <c r="F16" s="5">
        <f>IF(E16="","",LOOKUP(E16,'対戦表の作り方'!$A$2:$B$9,'対戦表の作り方'!$B$2:$B$9))</f>
        <v>0</v>
      </c>
      <c r="G16" s="6">
        <v>3</v>
      </c>
      <c r="H16" s="5">
        <f>IF(G16="","",LOOKUP(G16,'対戦表の作り方'!$A$2:$B$9,'対戦表の作り方'!$B$2:$B$9))</f>
        <v>0</v>
      </c>
      <c r="I16" s="3">
        <v>2</v>
      </c>
      <c r="J16" s="5">
        <f>IF(I16="","",LOOKUP(I16,'対戦表の作り方'!$A$2:$B$9,'対戦表の作り方'!$B$2:$B$9))</f>
        <v>0</v>
      </c>
      <c r="K16" s="286"/>
      <c r="L16" s="289"/>
      <c r="M16" s="299"/>
      <c r="N16" s="6">
        <v>1</v>
      </c>
      <c r="O16" s="369">
        <f>IF(N16="","",LOOKUP(N16,'対戦表の作り方'!$A$2:$B$9,'対戦表の作り方'!$B$2:$B$9))</f>
        <v>0</v>
      </c>
      <c r="P16" s="6">
        <v>4</v>
      </c>
      <c r="Q16" s="5">
        <f>IF(P16="","",LOOKUP(P16,'対戦表の作り方'!$A$2:$B$9,'対戦表の作り方'!$B$2:$B$9))</f>
        <v>0</v>
      </c>
      <c r="R16" s="3">
        <v>7</v>
      </c>
      <c r="S16" s="9">
        <f>IF(R16="","",LOOKUP(R16,'対戦表の作り方'!$A$2:$B$9,'対戦表の作り方'!$B$2:$B$9))</f>
        <v>0</v>
      </c>
    </row>
    <row r="17" spans="1:19" ht="21" customHeight="1">
      <c r="A17" s="291"/>
      <c r="B17" s="289"/>
      <c r="C17" s="299"/>
      <c r="D17" s="6" t="s">
        <v>5</v>
      </c>
      <c r="E17" s="6"/>
      <c r="F17" s="5">
        <f>IF(E17="","",LOOKUP(E17,'対戦表の作り方'!$A$2:$B$9,'対戦表の作り方'!$B$2:$B$9))</f>
      </c>
      <c r="G17" s="6"/>
      <c r="H17" s="5">
        <f>IF(G17="","",LOOKUP(G17,'対戦表の作り方'!$A$2:$B$9,'対戦表の作り方'!$B$2:$B$9))</f>
      </c>
      <c r="I17" s="6"/>
      <c r="J17" s="5">
        <f>IF(I17="","",LOOKUP(I17,'対戦表の作り方'!$A$2:$B$9,'対戦表の作り方'!$B$2:$B$9))</f>
      </c>
      <c r="K17" s="286"/>
      <c r="L17" s="289"/>
      <c r="M17" s="299"/>
      <c r="N17" s="6"/>
      <c r="O17" s="5">
        <f>IF(N17="","",LOOKUP(N17,'対戦表の作り方'!$A$2:$B$9,'対戦表の作り方'!$B$2:$B$9))</f>
      </c>
      <c r="P17" s="6"/>
      <c r="Q17" s="5">
        <f>IF(P17="","",LOOKUP(P17,'対戦表の作り方'!$A$2:$B$9,'対戦表の作り方'!$B$2:$B$9))</f>
      </c>
      <c r="R17" s="6"/>
      <c r="S17" s="9">
        <f>IF(R17="","",LOOKUP(R17,'対戦表の作り方'!$A$2:$B$9,'対戦表の作り方'!$B$2:$B$9))</f>
      </c>
    </row>
    <row r="18" spans="1:19" ht="21" customHeight="1">
      <c r="A18" s="291" t="s">
        <v>86</v>
      </c>
      <c r="B18" s="289">
        <v>1</v>
      </c>
      <c r="C18" s="299" t="str">
        <f>IF(B18="","",LOOKUP(B18,'対戦表の作り方'!$C$2:$D$4,'対戦表の作り方'!$D$2:$D$4))</f>
        <v>新里総合Ｇ</v>
      </c>
      <c r="D18" s="6" t="s">
        <v>3</v>
      </c>
      <c r="E18" s="6">
        <v>4</v>
      </c>
      <c r="F18" s="5">
        <f>IF(E18="","",LOOKUP(E18,'対戦表の作り方'!$A$2:$B$9,'対戦表の作り方'!$B$2:$B$9))</f>
        <v>0</v>
      </c>
      <c r="G18" s="6">
        <v>2</v>
      </c>
      <c r="H18" s="5">
        <f>IF(G18="","",LOOKUP(G18,'対戦表の作り方'!$A$2:$B$9,'対戦表の作り方'!$B$2:$B$9))</f>
        <v>0</v>
      </c>
      <c r="I18" s="6">
        <v>1</v>
      </c>
      <c r="J18" s="5">
        <f>IF(I18="","",LOOKUP(I18,'対戦表の作り方'!$A$2:$B$9,'対戦表の作り方'!$B$2:$B$9))</f>
        <v>0</v>
      </c>
      <c r="K18" s="286"/>
      <c r="L18" s="289">
        <v>2</v>
      </c>
      <c r="M18" s="299" t="str">
        <f>IF(L18="","",LOOKUP(L18,'対戦表の作り方'!$C$2:$D$4,'対戦表の作り方'!$D$2:$D$4))</f>
        <v>間の島</v>
      </c>
      <c r="N18" s="6">
        <v>5</v>
      </c>
      <c r="O18" s="366">
        <f>IF(N18="","",LOOKUP(N18,'対戦表の作り方'!$A$2:$B$9,'対戦表の作り方'!$B$2:$B$9))</f>
        <v>0</v>
      </c>
      <c r="P18" s="6">
        <v>8</v>
      </c>
      <c r="Q18" s="5">
        <f>IF(P18="","",LOOKUP(P18,'対戦表の作り方'!$A$2:$B$9,'対戦表の作り方'!$B$2:$B$9))</f>
        <v>0</v>
      </c>
      <c r="R18" s="6">
        <v>6</v>
      </c>
      <c r="S18" s="9">
        <f>IF(R18="","",LOOKUP(R18,'対戦表の作り方'!$A$2:$B$9,'対戦表の作り方'!$B$2:$B$9))</f>
        <v>0</v>
      </c>
    </row>
    <row r="19" spans="1:19" ht="21" customHeight="1">
      <c r="A19" s="291"/>
      <c r="B19" s="289"/>
      <c r="C19" s="299"/>
      <c r="D19" s="6" t="s">
        <v>4</v>
      </c>
      <c r="E19" s="6">
        <v>1</v>
      </c>
      <c r="F19" s="5">
        <f>IF(E19="","",LOOKUP(E19,'対戦表の作り方'!$A$2:$B$9,'対戦表の作り方'!$B$2:$B$9))</f>
        <v>0</v>
      </c>
      <c r="G19" s="6">
        <v>3</v>
      </c>
      <c r="H19" s="5">
        <f>IF(G19="","",LOOKUP(G19,'対戦表の作り方'!$A$2:$B$9,'対戦表の作り方'!$B$2:$B$9))</f>
        <v>0</v>
      </c>
      <c r="I19" s="3">
        <v>4</v>
      </c>
      <c r="J19" s="5">
        <f>IF(I19="","",LOOKUP(I19,'対戦表の作り方'!$A$2:$B$9,'対戦表の作り方'!$B$2:$B$9))</f>
        <v>0</v>
      </c>
      <c r="K19" s="286"/>
      <c r="L19" s="289"/>
      <c r="M19" s="299"/>
      <c r="N19" s="6">
        <v>6</v>
      </c>
      <c r="O19" s="369">
        <f>IF(N19="","",LOOKUP(N19,'対戦表の作り方'!$A$2:$B$9,'対戦表の作り方'!$B$2:$B$9))</f>
        <v>0</v>
      </c>
      <c r="P19" s="6">
        <v>7</v>
      </c>
      <c r="Q19" s="5">
        <f>IF(P19="","",LOOKUP(P19,'対戦表の作り方'!$A$2:$B$9,'対戦表の作り方'!$B$2:$B$9))</f>
        <v>0</v>
      </c>
      <c r="R19" s="3">
        <v>5</v>
      </c>
      <c r="S19" s="9">
        <f>IF(R19="","",LOOKUP(R19,'対戦表の作り方'!$A$2:$B$9,'対戦表の作り方'!$B$2:$B$9))</f>
        <v>0</v>
      </c>
    </row>
    <row r="20" spans="1:19" ht="21" customHeight="1">
      <c r="A20" s="291"/>
      <c r="B20" s="289"/>
      <c r="C20" s="299"/>
      <c r="D20" s="6" t="s">
        <v>5</v>
      </c>
      <c r="E20" s="6"/>
      <c r="F20" s="5">
        <f>IF(E20="","",LOOKUP(E20,'対戦表の作り方'!$A$2:$B$9,'対戦表の作り方'!$B$2:$B$9))</f>
      </c>
      <c r="G20" s="6"/>
      <c r="H20" s="5">
        <f>IF(G20="","",LOOKUP(G20,'対戦表の作り方'!$A$2:$B$9,'対戦表の作り方'!$B$2:$B$9))</f>
      </c>
      <c r="I20" s="6"/>
      <c r="J20" s="5">
        <f>IF(I20="","",LOOKUP(I20,'対戦表の作り方'!$A$2:$B$9,'対戦表の作り方'!$B$2:$B$9))</f>
      </c>
      <c r="K20" s="286"/>
      <c r="L20" s="289"/>
      <c r="M20" s="299"/>
      <c r="N20" s="6"/>
      <c r="O20" s="5">
        <f>IF(N20="","",LOOKUP(N20,'対戦表の作り方'!$A$2:$B$9,'対戦表の作り方'!$B$2:$B$9))</f>
      </c>
      <c r="P20" s="6"/>
      <c r="Q20" s="5">
        <f>IF(P20="","",LOOKUP(P20,'対戦表の作り方'!$A$2:$B$9,'対戦表の作り方'!$B$2:$B$9))</f>
      </c>
      <c r="R20" s="6"/>
      <c r="S20" s="9">
        <f>IF(R20="","",LOOKUP(R20,'対戦表の作り方'!$A$2:$B$9,'対戦表の作り方'!$B$2:$B$9))</f>
      </c>
    </row>
    <row r="21" spans="1:19" ht="21" customHeight="1">
      <c r="A21" s="291" t="s">
        <v>87</v>
      </c>
      <c r="B21" s="289">
        <v>1</v>
      </c>
      <c r="C21" s="299" t="str">
        <f>IF(B21="","",LOOKUP(B21,'対戦表の作り方'!$C$2:$D$4,'対戦表の作り方'!$D$2:$D$4))</f>
        <v>新里総合Ｇ</v>
      </c>
      <c r="D21" s="6" t="s">
        <v>3</v>
      </c>
      <c r="E21" s="6">
        <v>4</v>
      </c>
      <c r="F21" s="5">
        <f>IF(E21="","",LOOKUP(E21,'対戦表の作り方'!$A$2:$B$9,'対戦表の作り方'!$B$2:$B$9))</f>
        <v>0</v>
      </c>
      <c r="G21" s="6">
        <v>7</v>
      </c>
      <c r="H21" s="5">
        <f>IF(G21="","",LOOKUP(G21,'対戦表の作り方'!$A$2:$B$9,'対戦表の作り方'!$B$2:$B$9))</f>
        <v>0</v>
      </c>
      <c r="I21" s="6">
        <v>8</v>
      </c>
      <c r="J21" s="5">
        <f>IF(I21="","",LOOKUP(I21,'対戦表の作り方'!$A$2:$B$9,'対戦表の作り方'!$B$2:$B$9))</f>
        <v>0</v>
      </c>
      <c r="K21" s="286"/>
      <c r="L21" s="289">
        <v>2</v>
      </c>
      <c r="M21" s="299" t="str">
        <f>IF(L21="","",LOOKUP(L21,'対戦表の作り方'!$C$2:$D$4,'対戦表の作り方'!$D$2:$D$4))</f>
        <v>間の島</v>
      </c>
      <c r="N21" s="6">
        <v>2</v>
      </c>
      <c r="O21" s="366">
        <f>IF(N21="","",LOOKUP(N21,'対戦表の作り方'!$A$2:$B$9,'対戦表の作り方'!$B$2:$B$9))</f>
        <v>0</v>
      </c>
      <c r="P21" s="6">
        <v>1</v>
      </c>
      <c r="Q21" s="5">
        <f>IF(P21="","",LOOKUP(P21,'対戦表の作り方'!$A$2:$B$9,'対戦表の作り方'!$B$2:$B$9))</f>
        <v>0</v>
      </c>
      <c r="R21" s="6">
        <v>6</v>
      </c>
      <c r="S21" s="9">
        <f>IF(R21="","",LOOKUP(R21,'対戦表の作り方'!$A$2:$B$9,'対戦表の作り方'!$B$2:$B$9))</f>
        <v>0</v>
      </c>
    </row>
    <row r="22" spans="1:19" ht="21" customHeight="1">
      <c r="A22" s="291"/>
      <c r="B22" s="289"/>
      <c r="C22" s="299"/>
      <c r="D22" s="6" t="s">
        <v>4</v>
      </c>
      <c r="E22" s="6">
        <v>3</v>
      </c>
      <c r="F22" s="5">
        <f>IF(E22="","",LOOKUP(E22,'対戦表の作り方'!$A$2:$B$9,'対戦表の作り方'!$B$2:$B$9))</f>
        <v>0</v>
      </c>
      <c r="G22" s="6">
        <v>8</v>
      </c>
      <c r="H22" s="5">
        <f>IF(G22="","",LOOKUP(G22,'対戦表の作り方'!$A$2:$B$9,'対戦表の作り方'!$B$2:$B$9))</f>
        <v>0</v>
      </c>
      <c r="I22" s="3">
        <v>7</v>
      </c>
      <c r="J22" s="5">
        <f>IF(I22="","",LOOKUP(I22,'対戦表の作り方'!$A$2:$B$9,'対戦表の作り方'!$B$2:$B$9))</f>
        <v>0</v>
      </c>
      <c r="K22" s="286"/>
      <c r="L22" s="289"/>
      <c r="M22" s="299"/>
      <c r="N22" s="6">
        <v>5</v>
      </c>
      <c r="O22" s="369">
        <f>IF(N22="","",LOOKUP(N22,'対戦表の作り方'!$A$2:$B$9,'対戦表の作り方'!$B$2:$B$9))</f>
        <v>0</v>
      </c>
      <c r="P22" s="6">
        <v>6</v>
      </c>
      <c r="Q22" s="5">
        <f>IF(P22="","",LOOKUP(P22,'対戦表の作り方'!$A$2:$B$9,'対戦表の作り方'!$B$2:$B$9))</f>
        <v>0</v>
      </c>
      <c r="R22" s="3">
        <v>2</v>
      </c>
      <c r="S22" s="9">
        <f>IF(R22="","",LOOKUP(R22,'対戦表の作り方'!$A$2:$B$9,'対戦表の作り方'!$B$2:$B$9))</f>
        <v>0</v>
      </c>
    </row>
    <row r="23" spans="1:19" ht="21" customHeight="1">
      <c r="A23" s="291"/>
      <c r="B23" s="289"/>
      <c r="C23" s="299"/>
      <c r="D23" s="6" t="s">
        <v>5</v>
      </c>
      <c r="E23" s="6"/>
      <c r="F23" s="5">
        <f>IF(E23="","",LOOKUP(E23,'対戦表の作り方'!$A$2:$B$9,'対戦表の作り方'!$B$2:$B$9))</f>
      </c>
      <c r="G23" s="6"/>
      <c r="H23" s="5">
        <f>IF(G23="","",LOOKUP(G23,'対戦表の作り方'!$A$2:$B$9,'対戦表の作り方'!$B$2:$B$9))</f>
      </c>
      <c r="I23" s="6"/>
      <c r="J23" s="5">
        <f>IF(I23="","",LOOKUP(I23,'対戦表の作り方'!$A$2:$B$9,'対戦表の作り方'!$B$2:$B$9))</f>
      </c>
      <c r="K23" s="286"/>
      <c r="L23" s="289"/>
      <c r="M23" s="299"/>
      <c r="N23" s="6"/>
      <c r="O23" s="5">
        <f>IF(N23="","",LOOKUP(N23,'対戦表の作り方'!$A$2:$B$9,'対戦表の作り方'!$B$2:$B$9))</f>
      </c>
      <c r="P23" s="6"/>
      <c r="Q23" s="5">
        <f>IF(P23="","",LOOKUP(P23,'対戦表の作り方'!$A$2:$B$9,'対戦表の作り方'!$B$2:$B$9))</f>
      </c>
      <c r="R23" s="6"/>
      <c r="S23" s="9">
        <f>IF(R23="","",LOOKUP(R23,'対戦表の作り方'!$A$2:$B$9,'対戦表の作り方'!$B$2:$B$9))</f>
      </c>
    </row>
    <row r="24" spans="1:19" ht="21" customHeight="1">
      <c r="A24" s="291" t="s">
        <v>88</v>
      </c>
      <c r="B24" s="289">
        <v>1</v>
      </c>
      <c r="C24" s="299" t="str">
        <f>IF(B24="","",LOOKUP(B24,'対戦表の作り方'!$C$2:$D$4,'対戦表の作り方'!$D$2:$D$4))</f>
        <v>新里総合Ｇ</v>
      </c>
      <c r="D24" s="6" t="s">
        <v>3</v>
      </c>
      <c r="E24" s="6"/>
      <c r="F24" s="5">
        <f>IF(E24="","",LOOKUP(E24,'対戦表の作り方'!$A$2:$B$9,'対戦表の作り方'!$B$2:$B$9))</f>
      </c>
      <c r="G24" s="6"/>
      <c r="H24" s="5">
        <f>IF(G24="","",LOOKUP(G24,'対戦表の作り方'!$A$2:$B$9,'対戦表の作り方'!$B$2:$B$9))</f>
      </c>
      <c r="I24" s="6"/>
      <c r="J24" s="5">
        <f>IF(I24="","",LOOKUP(I24,'対戦表の作り方'!$A$2:$B$9,'対戦表の作り方'!$B$2:$B$9))</f>
      </c>
      <c r="K24" s="286"/>
      <c r="L24" s="289">
        <v>2</v>
      </c>
      <c r="M24" s="299" t="str">
        <f>IF(L24="","",LOOKUP(L24,'対戦表の作り方'!$C$2:$D$4,'対戦表の作り方'!$D$2:$D$4))</f>
        <v>間の島</v>
      </c>
      <c r="N24" s="6"/>
      <c r="O24" s="5">
        <f>IF(N24="","",LOOKUP(N24,'対戦表の作り方'!$A$2:$B$9,'対戦表の作り方'!$B$2:$B$9))</f>
      </c>
      <c r="P24" s="6"/>
      <c r="Q24" s="5">
        <f>IF(P24="","",LOOKUP(P24,'対戦表の作り方'!$A$2:$B$9,'対戦表の作り方'!$B$2:$B$9))</f>
      </c>
      <c r="R24" s="6"/>
      <c r="S24" s="9">
        <f>IF(R24="","",LOOKUP(R24,'対戦表の作り方'!$A$2:$B$9,'対戦表の作り方'!$B$2:$B$9))</f>
      </c>
    </row>
    <row r="25" spans="1:19" ht="21" customHeight="1">
      <c r="A25" s="291"/>
      <c r="B25" s="289"/>
      <c r="C25" s="299"/>
      <c r="D25" s="6" t="s">
        <v>4</v>
      </c>
      <c r="E25" s="6"/>
      <c r="F25" s="5">
        <f>IF(E25="","",LOOKUP(E25,'対戦表の作り方'!$A$2:$B$9,'対戦表の作り方'!$B$2:$B$9))</f>
      </c>
      <c r="G25" s="6"/>
      <c r="H25" s="5">
        <f>IF(G25="","",LOOKUP(G25,'対戦表の作り方'!$A$2:$B$9,'対戦表の作り方'!$B$2:$B$9))</f>
      </c>
      <c r="I25" s="3"/>
      <c r="J25" s="5">
        <f>IF(I25="","",LOOKUP(I25,'対戦表の作り方'!$A$2:$B$9,'対戦表の作り方'!$B$2:$B$9))</f>
      </c>
      <c r="K25" s="286"/>
      <c r="L25" s="289"/>
      <c r="M25" s="299"/>
      <c r="N25" s="6"/>
      <c r="O25" s="5">
        <f>IF(N25="","",LOOKUP(N25,'対戦表の作り方'!$A$2:$B$9,'対戦表の作り方'!$B$2:$B$9))</f>
      </c>
      <c r="P25" s="6"/>
      <c r="Q25" s="5">
        <f>IF(P25="","",LOOKUP(P25,'対戦表の作り方'!$A$2:$B$9,'対戦表の作り方'!$B$2:$B$9))</f>
      </c>
      <c r="R25" s="3"/>
      <c r="S25" s="9">
        <f>IF(R25="","",LOOKUP(R25,'対戦表の作り方'!$A$2:$B$9,'対戦表の作り方'!$B$2:$B$9))</f>
      </c>
    </row>
    <row r="26" spans="1:19" ht="21" customHeight="1">
      <c r="A26" s="291"/>
      <c r="B26" s="289"/>
      <c r="C26" s="299"/>
      <c r="D26" s="6" t="s">
        <v>5</v>
      </c>
      <c r="E26" s="6"/>
      <c r="F26" s="5">
        <f>IF(E26="","",LOOKUP(E26,'対戦表の作り方'!$A$2:$B$9,'対戦表の作り方'!$B$2:$B$9))</f>
      </c>
      <c r="G26" s="6"/>
      <c r="H26" s="5">
        <f>IF(G26="","",LOOKUP(G26,'対戦表の作り方'!$A$2:$B$9,'対戦表の作り方'!$B$2:$B$9))</f>
      </c>
      <c r="I26" s="6"/>
      <c r="J26" s="5">
        <f>IF(I26="","",LOOKUP(I26,'対戦表の作り方'!$A$2:$B$9,'対戦表の作り方'!$B$2:$B$9))</f>
      </c>
      <c r="K26" s="286"/>
      <c r="L26" s="289"/>
      <c r="M26" s="299"/>
      <c r="N26" s="6"/>
      <c r="O26" s="5">
        <f>IF(N26="","",LOOKUP(N26,'対戦表の作り方'!$A$2:$B$9,'対戦表の作り方'!$B$2:$B$9))</f>
      </c>
      <c r="P26" s="6"/>
      <c r="Q26" s="5">
        <f>IF(P26="","",LOOKUP(P26,'対戦表の作り方'!$A$2:$B$9,'対戦表の作り方'!$B$2:$B$9))</f>
      </c>
      <c r="R26" s="6"/>
      <c r="S26" s="9">
        <f>IF(R26="","",LOOKUP(R26,'対戦表の作り方'!$A$2:$B$9,'対戦表の作り方'!$B$2:$B$9))</f>
      </c>
    </row>
    <row r="27" spans="1:19" ht="21" customHeight="1">
      <c r="A27" s="291" t="s">
        <v>89</v>
      </c>
      <c r="B27" s="289">
        <v>1</v>
      </c>
      <c r="C27" s="299" t="str">
        <f>IF(B27="","",LOOKUP(B27,'対戦表の作り方'!$C$2:$D$4,'対戦表の作り方'!$D$2:$D$4))</f>
        <v>新里総合Ｇ</v>
      </c>
      <c r="D27" s="6" t="s">
        <v>3</v>
      </c>
      <c r="E27" s="6"/>
      <c r="F27" s="5">
        <f>IF(E27="","",LOOKUP(E27,'対戦表の作り方'!$A$2:$B$9,'対戦表の作り方'!$B$2:$B$9))</f>
      </c>
      <c r="G27" s="6"/>
      <c r="H27" s="5">
        <f>IF(G27="","",LOOKUP(G27,'対戦表の作り方'!$A$2:$B$9,'対戦表の作り方'!$B$2:$B$9))</f>
      </c>
      <c r="I27" s="6"/>
      <c r="J27" s="5">
        <f>IF(I27="","",LOOKUP(I27,'対戦表の作り方'!$A$2:$B$9,'対戦表の作り方'!$B$2:$B$9))</f>
      </c>
      <c r="K27" s="286"/>
      <c r="L27" s="289">
        <v>2</v>
      </c>
      <c r="M27" s="299" t="str">
        <f>IF(L27="","",LOOKUP(L27,'対戦表の作り方'!$C$2:$D$4,'対戦表の作り方'!$D$2:$D$4))</f>
        <v>間の島</v>
      </c>
      <c r="N27" s="6"/>
      <c r="O27" s="5">
        <f>IF(N27="","",LOOKUP(N27,'対戦表の作り方'!$A$2:$B$9,'対戦表の作り方'!$B$2:$B$9))</f>
      </c>
      <c r="P27" s="6"/>
      <c r="Q27" s="5">
        <f>IF(P27="","",LOOKUP(P27,'対戦表の作り方'!$A$2:$B$9,'対戦表の作り方'!$B$2:$B$9))</f>
      </c>
      <c r="R27" s="6"/>
      <c r="S27" s="9">
        <f>IF(R27="","",LOOKUP(R27,'対戦表の作り方'!$A$2:$B$9,'対戦表の作り方'!$B$2:$B$9))</f>
      </c>
    </row>
    <row r="28" spans="1:19" ht="21" customHeight="1">
      <c r="A28" s="291"/>
      <c r="B28" s="289"/>
      <c r="C28" s="299"/>
      <c r="D28" s="6" t="s">
        <v>4</v>
      </c>
      <c r="E28" s="6"/>
      <c r="F28" s="5">
        <f>IF(E28="","",LOOKUP(E28,'対戦表の作り方'!$A$2:$B$9,'対戦表の作り方'!$B$2:$B$9))</f>
      </c>
      <c r="G28" s="6"/>
      <c r="H28" s="5">
        <f>IF(G28="","",LOOKUP(G28,'対戦表の作り方'!$A$2:$B$9,'対戦表の作り方'!$B$2:$B$9))</f>
      </c>
      <c r="I28" s="3"/>
      <c r="J28" s="5">
        <f>IF(I28="","",LOOKUP(I28,'対戦表の作り方'!$A$2:$B$9,'対戦表の作り方'!$B$2:$B$9))</f>
      </c>
      <c r="K28" s="286"/>
      <c r="L28" s="289"/>
      <c r="M28" s="299"/>
      <c r="N28" s="6"/>
      <c r="O28" s="5">
        <f>IF(N28="","",LOOKUP(N28,'対戦表の作り方'!$A$2:$B$9,'対戦表の作り方'!$B$2:$B$9))</f>
      </c>
      <c r="P28" s="6"/>
      <c r="Q28" s="5">
        <f>IF(P28="","",LOOKUP(P28,'対戦表の作り方'!$A$2:$B$9,'対戦表の作り方'!$B$2:$B$9))</f>
      </c>
      <c r="R28" s="3"/>
      <c r="S28" s="9">
        <f>IF(R28="","",LOOKUP(R28,'対戦表の作り方'!$A$2:$B$9,'対戦表の作り方'!$B$2:$B$9))</f>
      </c>
    </row>
    <row r="29" spans="1:19" ht="21" customHeight="1">
      <c r="A29" s="291"/>
      <c r="B29" s="289"/>
      <c r="C29" s="299"/>
      <c r="D29" s="6" t="s">
        <v>5</v>
      </c>
      <c r="E29" s="6"/>
      <c r="F29" s="5">
        <f>IF(E29="","",LOOKUP(E29,'対戦表の作り方'!$A$2:$B$9,'対戦表の作り方'!$B$2:$B$9))</f>
      </c>
      <c r="G29" s="6"/>
      <c r="H29" s="5">
        <f>IF(G29="","",LOOKUP(G29,'対戦表の作り方'!$A$2:$B$9,'対戦表の作り方'!$B$2:$B$9))</f>
      </c>
      <c r="I29" s="6"/>
      <c r="J29" s="5">
        <f>IF(I29="","",LOOKUP(I29,'対戦表の作り方'!$A$2:$B$9,'対戦表の作り方'!$B$2:$B$9))</f>
      </c>
      <c r="K29" s="286"/>
      <c r="L29" s="289"/>
      <c r="M29" s="299"/>
      <c r="N29" s="6"/>
      <c r="O29" s="5">
        <f>IF(N29="","",LOOKUP(N29,'対戦表の作り方'!$A$2:$B$9,'対戦表の作り方'!$B$2:$B$9))</f>
      </c>
      <c r="P29" s="6"/>
      <c r="Q29" s="5">
        <f>IF(P29="","",LOOKUP(P29,'対戦表の作り方'!$A$2:$B$9,'対戦表の作り方'!$B$2:$B$9))</f>
      </c>
      <c r="R29" s="6"/>
      <c r="S29" s="9">
        <f>IF(R29="","",LOOKUP(R29,'対戦表の作り方'!$A$2:$B$9,'対戦表の作り方'!$B$2:$B$9))</f>
      </c>
    </row>
    <row r="30" spans="1:19" ht="21" customHeight="1">
      <c r="A30" s="291" t="s">
        <v>90</v>
      </c>
      <c r="B30" s="289">
        <v>1</v>
      </c>
      <c r="C30" s="299" t="str">
        <f>IF(B30="","",LOOKUP(B30,'対戦表の作り方'!$C$2:$D$4,'対戦表の作り方'!$D$2:$D$4))</f>
        <v>新里総合Ｇ</v>
      </c>
      <c r="D30" s="6" t="s">
        <v>3</v>
      </c>
      <c r="E30" s="6"/>
      <c r="F30" s="5">
        <f>IF(E30="","",LOOKUP(E30,'対戦表の作り方'!$A$2:$B$9,'対戦表の作り方'!$B$2:$B$9))</f>
      </c>
      <c r="G30" s="6"/>
      <c r="H30" s="5">
        <f>IF(G30="","",LOOKUP(G30,'対戦表の作り方'!$A$2:$B$9,'対戦表の作り方'!$B$2:$B$9))</f>
      </c>
      <c r="I30" s="6"/>
      <c r="J30" s="5">
        <f>IF(I30="","",LOOKUP(I30,'対戦表の作り方'!$A$2:$B$9,'対戦表の作り方'!$B$2:$B$9))</f>
      </c>
      <c r="K30" s="286"/>
      <c r="L30" s="289">
        <v>2</v>
      </c>
      <c r="M30" s="299" t="str">
        <f>IF(L30="","",LOOKUP(L30,'対戦表の作り方'!$C$2:$D$4,'対戦表の作り方'!$D$2:$D$4))</f>
        <v>間の島</v>
      </c>
      <c r="N30" s="6"/>
      <c r="O30" s="5">
        <f>IF(N30="","",LOOKUP(N30,'対戦表の作り方'!$A$2:$B$9,'対戦表の作り方'!$B$2:$B$9))</f>
      </c>
      <c r="P30" s="6"/>
      <c r="Q30" s="5">
        <f>IF(P30="","",LOOKUP(P30,'対戦表の作り方'!$A$2:$B$9,'対戦表の作り方'!$B$2:$B$9))</f>
      </c>
      <c r="R30" s="6"/>
      <c r="S30" s="9">
        <f>IF(R30="","",LOOKUP(R30,'対戦表の作り方'!$A$2:$B$9,'対戦表の作り方'!$B$2:$B$9))</f>
      </c>
    </row>
    <row r="31" spans="1:19" ht="21" customHeight="1">
      <c r="A31" s="291"/>
      <c r="B31" s="289"/>
      <c r="C31" s="299"/>
      <c r="D31" s="6" t="s">
        <v>4</v>
      </c>
      <c r="E31" s="6"/>
      <c r="F31" s="5">
        <f>IF(E31="","",LOOKUP(E31,'対戦表の作り方'!$A$2:$B$9,'対戦表の作り方'!$B$2:$B$9))</f>
      </c>
      <c r="G31" s="6"/>
      <c r="H31" s="5">
        <f>IF(G31="","",LOOKUP(G31,'対戦表の作り方'!$A$2:$B$9,'対戦表の作り方'!$B$2:$B$9))</f>
      </c>
      <c r="I31" s="3"/>
      <c r="J31" s="5">
        <f>IF(I31="","",LOOKUP(I31,'対戦表の作り方'!$A$2:$B$9,'対戦表の作り方'!$B$2:$B$9))</f>
      </c>
      <c r="K31" s="286"/>
      <c r="L31" s="289"/>
      <c r="M31" s="299"/>
      <c r="N31" s="6"/>
      <c r="O31" s="5">
        <f>IF(N31="","",LOOKUP(N31,'対戦表の作り方'!$A$2:$B$9,'対戦表の作り方'!$B$2:$B$9))</f>
      </c>
      <c r="P31" s="6"/>
      <c r="Q31" s="5">
        <f>IF(P31="","",LOOKUP(P31,'対戦表の作り方'!$A$2:$B$9,'対戦表の作り方'!$B$2:$B$9))</f>
      </c>
      <c r="R31" s="3"/>
      <c r="S31" s="9">
        <f>IF(R31="","",LOOKUP(R31,'対戦表の作り方'!$A$2:$B$9,'対戦表の作り方'!$B$2:$B$9))</f>
      </c>
    </row>
    <row r="32" spans="1:19" ht="21" customHeight="1">
      <c r="A32" s="291"/>
      <c r="B32" s="289"/>
      <c r="C32" s="299"/>
      <c r="D32" s="6" t="s">
        <v>5</v>
      </c>
      <c r="E32" s="6"/>
      <c r="F32" s="5">
        <f>IF(E32="","",LOOKUP(E32,'対戦表の作り方'!$A$2:$B$9,'対戦表の作り方'!$B$2:$B$9))</f>
      </c>
      <c r="G32" s="6"/>
      <c r="H32" s="5">
        <f>IF(G32="","",LOOKUP(G32,'対戦表の作り方'!$A$2:$B$9,'対戦表の作り方'!$B$2:$B$9))</f>
      </c>
      <c r="I32" s="6"/>
      <c r="J32" s="5">
        <f>IF(I32="","",LOOKUP(I32,'対戦表の作り方'!$A$2:$B$9,'対戦表の作り方'!$B$2:$B$9))</f>
      </c>
      <c r="K32" s="286"/>
      <c r="L32" s="289"/>
      <c r="M32" s="299"/>
      <c r="N32" s="6"/>
      <c r="O32" s="5">
        <f>IF(N32="","",LOOKUP(N32,'対戦表の作り方'!$A$2:$B$9,'対戦表の作り方'!$B$2:$B$9))</f>
      </c>
      <c r="P32" s="6"/>
      <c r="Q32" s="5">
        <f>IF(P32="","",LOOKUP(P32,'対戦表の作り方'!$A$2:$B$9,'対戦表の作り方'!$B$2:$B$9))</f>
      </c>
      <c r="R32" s="6"/>
      <c r="S32" s="9">
        <f>IF(R32="","",LOOKUP(R32,'対戦表の作り方'!$A$2:$B$9,'対戦表の作り方'!$B$2:$B$9))</f>
      </c>
    </row>
    <row r="33" spans="1:19" ht="21" customHeight="1">
      <c r="A33" s="291" t="s">
        <v>91</v>
      </c>
      <c r="B33" s="289">
        <v>1</v>
      </c>
      <c r="C33" s="299" t="str">
        <f>IF(B33="","",LOOKUP(B33,'対戦表の作り方'!$C$2:$D$4,'対戦表の作り方'!$D$2:$D$4))</f>
        <v>新里総合Ｇ</v>
      </c>
      <c r="D33" s="6" t="s">
        <v>3</v>
      </c>
      <c r="E33" s="6"/>
      <c r="F33" s="5">
        <f>IF(E33="","",LOOKUP(E33,'対戦表の作り方'!$A$2:$B$9,'対戦表の作り方'!$B$2:$B$9))</f>
      </c>
      <c r="G33" s="6"/>
      <c r="H33" s="5">
        <f>IF(G33="","",LOOKUP(G33,'対戦表の作り方'!$A$2:$B$9,'対戦表の作り方'!$B$2:$B$9))</f>
      </c>
      <c r="I33" s="6"/>
      <c r="J33" s="5">
        <f>IF(I33="","",LOOKUP(I33,'対戦表の作り方'!$A$2:$B$9,'対戦表の作り方'!$B$2:$B$9))</f>
      </c>
      <c r="K33" s="286"/>
      <c r="L33" s="289">
        <v>2</v>
      </c>
      <c r="M33" s="299" t="str">
        <f>IF(L33="","",LOOKUP(L33,'対戦表の作り方'!$C$2:$D$4,'対戦表の作り方'!$D$2:$D$4))</f>
        <v>間の島</v>
      </c>
      <c r="N33" s="6"/>
      <c r="O33" s="5">
        <f>IF(N33="","",LOOKUP(N33,'対戦表の作り方'!$A$2:$B$9,'対戦表の作り方'!$B$2:$B$9))</f>
      </c>
      <c r="P33" s="6"/>
      <c r="Q33" s="5">
        <f>IF(P33="","",LOOKUP(P33,'対戦表の作り方'!$A$2:$B$9,'対戦表の作り方'!$B$2:$B$9))</f>
      </c>
      <c r="R33" s="6"/>
      <c r="S33" s="9">
        <f>IF(R33="","",LOOKUP(R33,'対戦表の作り方'!$A$2:$B$9,'対戦表の作り方'!$B$2:$B$9))</f>
      </c>
    </row>
    <row r="34" spans="1:19" ht="21" customHeight="1">
      <c r="A34" s="291"/>
      <c r="B34" s="289"/>
      <c r="C34" s="299"/>
      <c r="D34" s="6" t="s">
        <v>4</v>
      </c>
      <c r="E34" s="6"/>
      <c r="F34" s="5">
        <f>IF(E34="","",LOOKUP(E34,'対戦表の作り方'!$A$2:$B$9,'対戦表の作り方'!$B$2:$B$9))</f>
      </c>
      <c r="G34" s="6"/>
      <c r="H34" s="5">
        <f>IF(G34="","",LOOKUP(G34,'対戦表の作り方'!$A$2:$B$9,'対戦表の作り方'!$B$2:$B$9))</f>
      </c>
      <c r="I34" s="3"/>
      <c r="J34" s="5">
        <f>IF(I34="","",LOOKUP(I34,'対戦表の作り方'!$A$2:$B$9,'対戦表の作り方'!$B$2:$B$9))</f>
      </c>
      <c r="K34" s="286"/>
      <c r="L34" s="289"/>
      <c r="M34" s="299"/>
      <c r="N34" s="6"/>
      <c r="O34" s="5">
        <f>IF(N34="","",LOOKUP(N34,'対戦表の作り方'!$A$2:$B$9,'対戦表の作り方'!$B$2:$B$9))</f>
      </c>
      <c r="P34" s="6"/>
      <c r="Q34" s="5">
        <f>IF(P34="","",LOOKUP(P34,'対戦表の作り方'!$A$2:$B$9,'対戦表の作り方'!$B$2:$B$9))</f>
      </c>
      <c r="R34" s="3"/>
      <c r="S34" s="9">
        <f>IF(R34="","",LOOKUP(R34,'対戦表の作り方'!$A$2:$B$9,'対戦表の作り方'!$B$2:$B$9))</f>
      </c>
    </row>
    <row r="35" spans="1:19" ht="21" customHeight="1" thickBot="1">
      <c r="A35" s="297"/>
      <c r="B35" s="295"/>
      <c r="C35" s="300"/>
      <c r="D35" s="10" t="s">
        <v>5</v>
      </c>
      <c r="E35" s="10"/>
      <c r="F35" s="11">
        <f>IF(E35="","",LOOKUP(E35,'対戦表の作り方'!$A$2:$B$9,'対戦表の作り方'!$B$2:$B$9))</f>
      </c>
      <c r="G35" s="10"/>
      <c r="H35" s="11">
        <f>IF(G35="","",LOOKUP(G35,'対戦表の作り方'!$A$2:$B$9,'対戦表の作り方'!$B$2:$B$9))</f>
      </c>
      <c r="I35" s="10"/>
      <c r="J35" s="11">
        <f>IF(I35="","",LOOKUP(I35,'対戦表の作り方'!$A$2:$B$9,'対戦表の作り方'!$B$2:$B$9))</f>
      </c>
      <c r="K35" s="287"/>
      <c r="L35" s="295"/>
      <c r="M35" s="300"/>
      <c r="N35" s="10"/>
      <c r="O35" s="11">
        <f>IF(N35="","",LOOKUP(N35,'対戦表の作り方'!$A$2:$B$9,'対戦表の作り方'!$B$2:$B$9))</f>
      </c>
      <c r="P35" s="10"/>
      <c r="Q35" s="11">
        <f>IF(P35="","",LOOKUP(P35,'対戦表の作り方'!$A$2:$B$9,'対戦表の作り方'!$B$2:$B$9))</f>
      </c>
      <c r="R35" s="10"/>
      <c r="S35" s="12">
        <f>IF(R35="","",LOOKUP(R35,'対戦表の作り方'!$A$2:$B$9,'対戦表の作り方'!$B$2:$B$9))</f>
      </c>
    </row>
    <row r="36" spans="1:19" ht="21" customHeight="1" thickBot="1">
      <c r="A36" s="4" t="s">
        <v>100</v>
      </c>
      <c r="B36" s="4"/>
      <c r="C36" s="4"/>
      <c r="O36" s="367"/>
      <c r="Q36" s="365" t="s">
        <v>101</v>
      </c>
      <c r="R36" s="365"/>
      <c r="S36" s="365"/>
    </row>
    <row r="37" spans="1:19" ht="21" customHeight="1">
      <c r="A37" s="4"/>
      <c r="B37" s="4"/>
      <c r="C37" s="4"/>
      <c r="O37" s="368"/>
      <c r="Q37" s="365" t="s">
        <v>102</v>
      </c>
      <c r="R37" s="365"/>
      <c r="S37" s="365"/>
    </row>
  </sheetData>
  <sheetProtection/>
  <mergeCells count="66">
    <mergeCell ref="Q36:S36"/>
    <mergeCell ref="Q37:S37"/>
    <mergeCell ref="L33:L35"/>
    <mergeCell ref="M33:M35"/>
    <mergeCell ref="A1:S1"/>
    <mergeCell ref="L24:L26"/>
    <mergeCell ref="M24:M26"/>
    <mergeCell ref="L27:L29"/>
    <mergeCell ref="M27:M29"/>
    <mergeCell ref="L30:L32"/>
    <mergeCell ref="M30:M32"/>
    <mergeCell ref="L15:L17"/>
    <mergeCell ref="L9:L11"/>
    <mergeCell ref="M9:M11"/>
    <mergeCell ref="M15:M17"/>
    <mergeCell ref="L18:L20"/>
    <mergeCell ref="M18:M20"/>
    <mergeCell ref="L21:L23"/>
    <mergeCell ref="M21:M23"/>
    <mergeCell ref="P2:Q2"/>
    <mergeCell ref="R2:S2"/>
    <mergeCell ref="L3:L5"/>
    <mergeCell ref="M3:M5"/>
    <mergeCell ref="L12:L14"/>
    <mergeCell ref="M12:M14"/>
    <mergeCell ref="L2:M2"/>
    <mergeCell ref="N2:O2"/>
    <mergeCell ref="L6:L8"/>
    <mergeCell ref="M6:M8"/>
    <mergeCell ref="A30:A32"/>
    <mergeCell ref="B30:B32"/>
    <mergeCell ref="C30:C32"/>
    <mergeCell ref="A33:A35"/>
    <mergeCell ref="B33:B35"/>
    <mergeCell ref="C33:C35"/>
    <mergeCell ref="A24:A26"/>
    <mergeCell ref="B24:B26"/>
    <mergeCell ref="C24:C26"/>
    <mergeCell ref="A27:A29"/>
    <mergeCell ref="B27:B29"/>
    <mergeCell ref="C27:C29"/>
    <mergeCell ref="A18:A20"/>
    <mergeCell ref="B18:B20"/>
    <mergeCell ref="C18:C20"/>
    <mergeCell ref="A21:A23"/>
    <mergeCell ref="B21:B23"/>
    <mergeCell ref="C21:C23"/>
    <mergeCell ref="A12:A14"/>
    <mergeCell ref="B12:B14"/>
    <mergeCell ref="C12:C14"/>
    <mergeCell ref="A15:A17"/>
    <mergeCell ref="B15:B17"/>
    <mergeCell ref="C15:C17"/>
    <mergeCell ref="I2:J2"/>
    <mergeCell ref="A6:A8"/>
    <mergeCell ref="B6:B8"/>
    <mergeCell ref="C6:C8"/>
    <mergeCell ref="A9:A11"/>
    <mergeCell ref="B9:B11"/>
    <mergeCell ref="C9:C11"/>
    <mergeCell ref="A3:A5"/>
    <mergeCell ref="B3:B5"/>
    <mergeCell ref="C3:C5"/>
    <mergeCell ref="B2:C2"/>
    <mergeCell ref="E2:F2"/>
    <mergeCell ref="G2:H2"/>
  </mergeCells>
  <printOptions horizontalCentered="1" verticalCentered="1"/>
  <pageMargins left="0.5511811023622047" right="0.5511811023622047" top="0.6299212598425197" bottom="0.5511811023622047" header="0.31496062992125984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B2" sqref="B2:B9"/>
    </sheetView>
  </sheetViews>
  <sheetFormatPr defaultColWidth="8.7109375" defaultRowHeight="21" customHeight="1"/>
  <cols>
    <col min="1" max="1" width="5.00390625" style="0" customWidth="1"/>
    <col min="2" max="2" width="19.28125" style="0" bestFit="1" customWidth="1"/>
    <col min="3" max="3" width="5.00390625" style="0" customWidth="1"/>
    <col min="4" max="4" width="11.421875" style="0" bestFit="1" customWidth="1"/>
  </cols>
  <sheetData>
    <row r="1" spans="1:4" ht="21" customHeight="1">
      <c r="A1" s="6" t="s">
        <v>78</v>
      </c>
      <c r="B1" s="6" t="s">
        <v>69</v>
      </c>
      <c r="C1" s="6" t="s">
        <v>78</v>
      </c>
      <c r="D1" s="6" t="s">
        <v>70</v>
      </c>
    </row>
    <row r="2" spans="1:6" ht="21" customHeight="1">
      <c r="A2" s="6">
        <v>1</v>
      </c>
      <c r="B2" s="252"/>
      <c r="C2" s="6">
        <v>1</v>
      </c>
      <c r="D2" s="251" t="s">
        <v>10</v>
      </c>
      <c r="F2" s="2"/>
    </row>
    <row r="3" spans="1:4" ht="21" customHeight="1">
      <c r="A3" s="6">
        <v>2</v>
      </c>
      <c r="B3" s="252"/>
      <c r="C3" s="6">
        <v>2</v>
      </c>
      <c r="D3" s="251" t="s">
        <v>8</v>
      </c>
    </row>
    <row r="4" spans="1:4" ht="21" customHeight="1">
      <c r="A4" s="6">
        <v>3</v>
      </c>
      <c r="B4" s="252"/>
      <c r="C4" s="6">
        <v>3</v>
      </c>
      <c r="D4" s="251" t="s">
        <v>9</v>
      </c>
    </row>
    <row r="5" spans="1:6" ht="21" customHeight="1">
      <c r="A5" s="6">
        <v>4</v>
      </c>
      <c r="B5" s="252"/>
      <c r="F5" s="2"/>
    </row>
    <row r="6" spans="1:6" ht="21" customHeight="1">
      <c r="A6" s="6">
        <v>5</v>
      </c>
      <c r="B6" s="252"/>
      <c r="F6" s="2"/>
    </row>
    <row r="7" spans="1:2" ht="21" customHeight="1">
      <c r="A7" s="6">
        <v>6</v>
      </c>
      <c r="B7" s="252"/>
    </row>
    <row r="8" spans="1:6" ht="21" customHeight="1">
      <c r="A8" s="6">
        <v>7</v>
      </c>
      <c r="B8" s="252"/>
      <c r="F8" s="2"/>
    </row>
    <row r="9" spans="1:2" ht="21" customHeight="1">
      <c r="A9" s="6">
        <v>8</v>
      </c>
      <c r="B9" s="252"/>
    </row>
    <row r="10" ht="21" customHeight="1">
      <c r="B10" s="2"/>
    </row>
    <row r="11" spans="1:6" ht="21" customHeight="1">
      <c r="A11" t="s">
        <v>77</v>
      </c>
      <c r="B11" s="2"/>
      <c r="F11" s="2"/>
    </row>
    <row r="12" spans="2:6" ht="21" customHeight="1">
      <c r="B12" s="2" t="s">
        <v>72</v>
      </c>
      <c r="F12" s="2"/>
    </row>
    <row r="13" ht="21" customHeight="1">
      <c r="B13" s="2" t="s">
        <v>73</v>
      </c>
    </row>
    <row r="14" ht="21" customHeight="1">
      <c r="B14" s="2" t="s">
        <v>74</v>
      </c>
    </row>
    <row r="15" ht="21" customHeight="1">
      <c r="B15" s="2" t="s">
        <v>75</v>
      </c>
    </row>
    <row r="16" ht="21" customHeight="1">
      <c r="B16" s="2" t="s">
        <v>76</v>
      </c>
    </row>
    <row r="17" ht="21" customHeight="1">
      <c r="B17" s="2" t="s">
        <v>96</v>
      </c>
    </row>
    <row r="18" ht="21" customHeight="1">
      <c r="B18" s="2" t="s">
        <v>97</v>
      </c>
    </row>
    <row r="19" ht="21" customHeight="1">
      <c r="B19" s="2" t="s">
        <v>98</v>
      </c>
    </row>
    <row r="20" ht="21" customHeight="1">
      <c r="B20" s="2" t="s">
        <v>99</v>
      </c>
    </row>
  </sheetData>
  <sheetProtection/>
  <printOptions/>
  <pageMargins left="0.5511811023622047" right="0.5511811023622047" top="0.6299212598425197" bottom="0.5511811023622047" header="0.31496062992125984" footer="0.3149606299212598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Q56"/>
  <sheetViews>
    <sheetView showGridLines="0" defaultGridColor="0" view="pageBreakPreview" zoomScaleSheetLayoutView="100" zoomScalePageLayoutView="0" colorId="22" workbookViewId="0" topLeftCell="A1">
      <selection activeCell="P9" sqref="P9"/>
    </sheetView>
  </sheetViews>
  <sheetFormatPr defaultColWidth="3.421875" defaultRowHeight="15"/>
  <cols>
    <col min="1" max="1" width="1.28515625" style="150" customWidth="1"/>
    <col min="2" max="2" width="15.7109375" style="150" customWidth="1"/>
    <col min="3" max="3" width="2.140625" style="229" customWidth="1"/>
    <col min="4" max="4" width="2.140625" style="230" customWidth="1"/>
    <col min="5" max="5" width="2.140625" style="239" customWidth="1"/>
    <col min="6" max="6" width="2.140625" style="229" customWidth="1"/>
    <col min="7" max="7" width="2.140625" style="230" customWidth="1"/>
    <col min="8" max="8" width="2.140625" style="239" customWidth="1"/>
    <col min="9" max="9" width="2.140625" style="229" customWidth="1"/>
    <col min="10" max="10" width="2.140625" style="230" customWidth="1"/>
    <col min="11" max="11" width="2.140625" style="239" customWidth="1"/>
    <col min="12" max="12" width="2.57421875" style="229" customWidth="1"/>
    <col min="13" max="13" width="2.140625" style="230" customWidth="1"/>
    <col min="14" max="14" width="2.140625" style="239" customWidth="1"/>
    <col min="15" max="15" width="2.140625" style="229" customWidth="1"/>
    <col min="16" max="16" width="2.140625" style="230" customWidth="1"/>
    <col min="17" max="17" width="2.140625" style="239" customWidth="1"/>
    <col min="18" max="18" width="2.140625" style="229" customWidth="1"/>
    <col min="19" max="19" width="2.140625" style="230" customWidth="1"/>
    <col min="20" max="20" width="2.140625" style="239" customWidth="1"/>
    <col min="21" max="21" width="2.140625" style="229" customWidth="1"/>
    <col min="22" max="22" width="2.140625" style="230" customWidth="1"/>
    <col min="23" max="23" width="2.140625" style="239" customWidth="1"/>
    <col min="24" max="24" width="2.140625" style="229" customWidth="1"/>
    <col min="25" max="25" width="2.140625" style="230" customWidth="1"/>
    <col min="26" max="26" width="2.140625" style="239" customWidth="1"/>
    <col min="27" max="30" width="4.00390625" style="240" customWidth="1"/>
    <col min="31" max="31" width="4.00390625" style="241" customWidth="1"/>
    <col min="32" max="32" width="4.00390625" style="240" customWidth="1"/>
    <col min="33" max="33" width="4.00390625" style="242" customWidth="1"/>
    <col min="34" max="34" width="4.00390625" style="240" customWidth="1"/>
    <col min="35" max="35" width="4.8515625" style="150" customWidth="1"/>
    <col min="36" max="36" width="10.57421875" style="151" customWidth="1"/>
    <col min="37" max="37" width="7.140625" style="152" customWidth="1"/>
    <col min="38" max="38" width="7.140625" style="150" customWidth="1"/>
    <col min="39" max="39" width="9.57421875" style="150" customWidth="1"/>
    <col min="40" max="47" width="4.57421875" style="150" customWidth="1"/>
    <col min="48" max="50" width="3.421875" style="150" customWidth="1"/>
    <col min="51" max="58" width="4.57421875" style="150" customWidth="1"/>
    <col min="59" max="61" width="3.421875" style="150" customWidth="1"/>
    <col min="62" max="69" width="4.57421875" style="152" customWidth="1"/>
    <col min="70" max="16384" width="3.421875" style="150" customWidth="1"/>
  </cols>
  <sheetData>
    <row r="1" spans="2:34" ht="13.5">
      <c r="B1" s="143" t="s">
        <v>71</v>
      </c>
      <c r="C1" s="144"/>
      <c r="D1" s="145"/>
      <c r="E1" s="146"/>
      <c r="F1" s="144"/>
      <c r="G1" s="145"/>
      <c r="H1" s="146"/>
      <c r="I1" s="144"/>
      <c r="J1" s="145"/>
      <c r="K1" s="146"/>
      <c r="L1" s="144"/>
      <c r="M1" s="145"/>
      <c r="N1" s="146"/>
      <c r="O1" s="144"/>
      <c r="P1" s="145"/>
      <c r="Q1" s="146"/>
      <c r="R1" s="144"/>
      <c r="S1" s="145"/>
      <c r="T1" s="146"/>
      <c r="U1" s="144"/>
      <c r="V1" s="145"/>
      <c r="W1" s="146"/>
      <c r="X1" s="144"/>
      <c r="Y1" s="145"/>
      <c r="Z1" s="146"/>
      <c r="AA1" s="147"/>
      <c r="AB1" s="147"/>
      <c r="AC1" s="147"/>
      <c r="AD1" s="148" t="str">
        <f ca="1">DATESTRING(TRUNC(NOW()))</f>
        <v>平成25年11月25日</v>
      </c>
      <c r="AE1" s="149"/>
      <c r="AF1" s="147"/>
      <c r="AG1" s="147"/>
      <c r="AH1" s="147"/>
    </row>
    <row r="2" spans="2:37" ht="14.25" customHeight="1">
      <c r="B2" s="23"/>
      <c r="C2" s="320">
        <f>$B5</f>
        <v>0</v>
      </c>
      <c r="D2" s="321"/>
      <c r="E2" s="321"/>
      <c r="F2" s="326">
        <f>B7</f>
        <v>0</v>
      </c>
      <c r="G2" s="326"/>
      <c r="H2" s="326"/>
      <c r="I2" s="301">
        <f>+$B9</f>
        <v>0</v>
      </c>
      <c r="J2" s="301"/>
      <c r="K2" s="301"/>
      <c r="L2" s="301">
        <f>+$B11</f>
        <v>0</v>
      </c>
      <c r="M2" s="301"/>
      <c r="N2" s="301"/>
      <c r="O2" s="301">
        <f>+$B13</f>
        <v>0</v>
      </c>
      <c r="P2" s="301"/>
      <c r="Q2" s="301"/>
      <c r="R2" s="301">
        <f>+$B15</f>
        <v>0</v>
      </c>
      <c r="S2" s="301"/>
      <c r="T2" s="301"/>
      <c r="U2" s="301">
        <f>+$B17</f>
        <v>0</v>
      </c>
      <c r="V2" s="301"/>
      <c r="W2" s="301"/>
      <c r="X2" s="304">
        <f>+$B19</f>
        <v>0</v>
      </c>
      <c r="Y2" s="305"/>
      <c r="Z2" s="306"/>
      <c r="AA2" s="153" t="s">
        <v>12</v>
      </c>
      <c r="AB2" s="154"/>
      <c r="AC2" s="154"/>
      <c r="AD2" s="154" t="s">
        <v>13</v>
      </c>
      <c r="AE2" s="155" t="s">
        <v>14</v>
      </c>
      <c r="AF2" s="154" t="s">
        <v>15</v>
      </c>
      <c r="AG2" s="154" t="s">
        <v>14</v>
      </c>
      <c r="AH2" s="156" t="s">
        <v>16</v>
      </c>
      <c r="AI2" s="31"/>
      <c r="AJ2" s="151" t="s">
        <v>62</v>
      </c>
      <c r="AK2" s="152" t="s">
        <v>17</v>
      </c>
    </row>
    <row r="3" spans="2:62" ht="14.25" customHeight="1">
      <c r="B3" s="32"/>
      <c r="C3" s="322"/>
      <c r="D3" s="323"/>
      <c r="E3" s="323"/>
      <c r="F3" s="327"/>
      <c r="G3" s="327"/>
      <c r="H3" s="327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7"/>
      <c r="Y3" s="308"/>
      <c r="Z3" s="309"/>
      <c r="AA3" s="157"/>
      <c r="AB3" s="158" t="s">
        <v>12</v>
      </c>
      <c r="AC3" s="158" t="s">
        <v>18</v>
      </c>
      <c r="AD3" s="158" t="s">
        <v>19</v>
      </c>
      <c r="AE3" s="159"/>
      <c r="AF3" s="158"/>
      <c r="AG3" s="158" t="s">
        <v>15</v>
      </c>
      <c r="AH3" s="160"/>
      <c r="AI3" s="31"/>
      <c r="AJ3" s="151" t="s">
        <v>63</v>
      </c>
      <c r="AK3" s="152" t="s">
        <v>20</v>
      </c>
      <c r="AN3" s="150" t="s">
        <v>21</v>
      </c>
      <c r="AY3" s="150" t="s">
        <v>22</v>
      </c>
      <c r="BJ3" s="152" t="s">
        <v>23</v>
      </c>
    </row>
    <row r="4" spans="2:69" ht="42.75" customHeight="1">
      <c r="B4" s="40"/>
      <c r="C4" s="324"/>
      <c r="D4" s="325"/>
      <c r="E4" s="325"/>
      <c r="F4" s="328"/>
      <c r="G4" s="328"/>
      <c r="H4" s="328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10"/>
      <c r="Y4" s="311"/>
      <c r="Z4" s="312"/>
      <c r="AA4" s="161" t="s">
        <v>24</v>
      </c>
      <c r="AB4" s="162" t="s">
        <v>13</v>
      </c>
      <c r="AC4" s="162" t="s">
        <v>13</v>
      </c>
      <c r="AD4" s="162"/>
      <c r="AE4" s="163" t="s">
        <v>24</v>
      </c>
      <c r="AF4" s="162" t="s">
        <v>24</v>
      </c>
      <c r="AG4" s="162" t="s">
        <v>25</v>
      </c>
      <c r="AH4" s="164" t="s">
        <v>26</v>
      </c>
      <c r="AI4" s="31"/>
      <c r="AK4" s="152" t="s">
        <v>27</v>
      </c>
      <c r="AN4" s="150">
        <v>1</v>
      </c>
      <c r="AO4" s="150">
        <v>2</v>
      </c>
      <c r="AP4" s="150">
        <v>3</v>
      </c>
      <c r="AQ4" s="150">
        <v>4</v>
      </c>
      <c r="AR4" s="150">
        <v>5</v>
      </c>
      <c r="AS4" s="150">
        <v>6</v>
      </c>
      <c r="AT4" s="150">
        <v>7</v>
      </c>
      <c r="AU4" s="150">
        <v>8</v>
      </c>
      <c r="AY4" s="150">
        <v>1</v>
      </c>
      <c r="AZ4" s="150">
        <v>2</v>
      </c>
      <c r="BA4" s="150">
        <v>3</v>
      </c>
      <c r="BB4" s="150">
        <v>4</v>
      </c>
      <c r="BC4" s="150">
        <v>5</v>
      </c>
      <c r="BD4" s="150">
        <v>6</v>
      </c>
      <c r="BE4" s="150">
        <v>7</v>
      </c>
      <c r="BF4" s="150">
        <v>8</v>
      </c>
      <c r="BJ4" s="152">
        <v>1</v>
      </c>
      <c r="BK4" s="152">
        <v>2</v>
      </c>
      <c r="BL4" s="152">
        <v>3</v>
      </c>
      <c r="BM4" s="152">
        <v>4</v>
      </c>
      <c r="BN4" s="152">
        <v>5</v>
      </c>
      <c r="BO4" s="152">
        <v>6</v>
      </c>
      <c r="BP4" s="152">
        <v>7</v>
      </c>
      <c r="BQ4" s="152">
        <v>8</v>
      </c>
    </row>
    <row r="5" spans="2:69" ht="13.5">
      <c r="B5" s="313">
        <f>'対戦表の作り方'!B2</f>
        <v>0</v>
      </c>
      <c r="C5" s="165" t="s">
        <v>28</v>
      </c>
      <c r="D5" s="166" t="s">
        <v>28</v>
      </c>
      <c r="E5" s="167" t="s">
        <v>28</v>
      </c>
      <c r="F5" s="168" t="s">
        <v>28</v>
      </c>
      <c r="G5" s="166">
        <f>IF(F6="","",IF(H6="","",IF((F6-H6)&gt;0,IF(H5="※","□","○"),(IF((F6-H6)&lt;0,IF(H5="※","■","●"),"△")))))</f>
      </c>
      <c r="H5" s="169"/>
      <c r="I5" s="168" t="s">
        <v>28</v>
      </c>
      <c r="J5" s="166">
        <f>IF(I6="","",IF(K6="","",IF((I6-K6)&gt;0,IF(K5="※","□","○"),(IF((I6-K6)&lt;0,IF(K5="※","■","●"),"△")))))</f>
      </c>
      <c r="K5" s="169"/>
      <c r="L5" s="168" t="s">
        <v>28</v>
      </c>
      <c r="M5" s="166">
        <f>IF(L6="","",IF(N6="","",IF((L6-N6)&gt;0,IF(N5="※","□","○"),(IF((L6-N6)&lt;0,IF(N5="※","■","●"),"△")))))</f>
      </c>
      <c r="N5" s="169"/>
      <c r="O5" s="168" t="s">
        <v>28</v>
      </c>
      <c r="P5" s="166">
        <f>IF(O6="","",IF(Q6="","",IF((O6-Q6)&gt;0,IF(Q5="※","□","○"),(IF((O6-Q6)&lt;0,IF(Q5="※","■","●"),"△")))))</f>
      </c>
      <c r="Q5" s="169"/>
      <c r="R5" s="168" t="s">
        <v>28</v>
      </c>
      <c r="S5" s="166">
        <f>IF(R6="","",IF(T6="","",IF((R6-T6)&gt;0,IF(T5="※","□","○"),(IF((R6-T6)&lt;0,IF(T5="※","■","●"),"△")))))</f>
      </c>
      <c r="T5" s="169"/>
      <c r="U5" s="168" t="s">
        <v>28</v>
      </c>
      <c r="V5" s="166">
        <f>IF(U6="","",IF(W6="","",IF((U6-W6)&gt;0,IF(W5="※","□","○"),(IF((U6-W6)&lt;0,IF(W5="※","■","●"),"△")))))</f>
      </c>
      <c r="W5" s="169"/>
      <c r="X5" s="168" t="s">
        <v>28</v>
      </c>
      <c r="Y5" s="166">
        <f>IF(X6="","",IF(Z6="","",IF((X6-Z6)&gt;0,IF(Z5="※","□","○"),(IF((X6-Z6)&lt;0,IF(Z5="※","■","●"),"△")))))</f>
      </c>
      <c r="Z5" s="169"/>
      <c r="AA5" s="170"/>
      <c r="AB5" s="171"/>
      <c r="AC5" s="171"/>
      <c r="AD5" s="171"/>
      <c r="AE5" s="172" t="s">
        <v>13</v>
      </c>
      <c r="AF5" s="171"/>
      <c r="AG5" s="168"/>
      <c r="AH5" s="173"/>
      <c r="AI5" s="31"/>
      <c r="AN5" s="150">
        <f>IF(OR($D5="○",$D5="□"),1,0)</f>
        <v>0</v>
      </c>
      <c r="AO5" s="150">
        <f>IF(OR($G5="○",$G5="□"),1,0)</f>
        <v>0</v>
      </c>
      <c r="AP5" s="150">
        <f>IF(OR($J5="○",$J5="□"),1,0)</f>
        <v>0</v>
      </c>
      <c r="AQ5" s="150">
        <f>IF(OR($M5="○",$M5="□"),1,0)</f>
        <v>0</v>
      </c>
      <c r="AR5" s="150">
        <f>IF(OR($P5="○",$P5="□"),1,0)</f>
        <v>0</v>
      </c>
      <c r="AS5" s="150">
        <f>IF(OR($S5="○",$S5="□"),1,0)</f>
        <v>0</v>
      </c>
      <c r="AT5" s="150">
        <f>IF(OR($V5="○",$V5="□"),1,0)</f>
        <v>0</v>
      </c>
      <c r="AU5" s="150">
        <f>IF(OR($Y5="○",$Y5="□"),1,0)</f>
        <v>0</v>
      </c>
      <c r="AY5" s="150">
        <f>IF($D5="△",1,0)</f>
        <v>0</v>
      </c>
      <c r="AZ5" s="150">
        <f>IF($G5="△",1,0)</f>
        <v>0</v>
      </c>
      <c r="BA5" s="150">
        <f>IF($J5="△",1,0)</f>
        <v>0</v>
      </c>
      <c r="BB5" s="150">
        <f>IF($M5="△",1,0)</f>
        <v>0</v>
      </c>
      <c r="BC5" s="150">
        <f>IF($P5="△",1,0)</f>
        <v>0</v>
      </c>
      <c r="BD5" s="150">
        <f>IF($S5="△",1,0)</f>
        <v>0</v>
      </c>
      <c r="BE5" s="150">
        <f>IF($V5="△",1,0)</f>
        <v>0</v>
      </c>
      <c r="BF5" s="150">
        <f>IF($Y5="△",1,0)</f>
        <v>0</v>
      </c>
      <c r="BJ5" s="152">
        <f>IF($D5="●",1,IF($D5="■","-",0))</f>
        <v>0</v>
      </c>
      <c r="BK5" s="152">
        <f>IF($G5="●",1,IF($G5="■","-",0))</f>
        <v>0</v>
      </c>
      <c r="BL5" s="152">
        <f>IF($J5="●",1,IF($J5="■","-",0))</f>
        <v>0</v>
      </c>
      <c r="BM5" s="152">
        <f>IF($M5="●",1,IF($M5="■","-",0))</f>
        <v>0</v>
      </c>
      <c r="BN5" s="152">
        <f>IF($P5="●",1,IF($P5="■","-",0))</f>
        <v>0</v>
      </c>
      <c r="BO5" s="152">
        <f>IF($S5="●",1,IF($S5="■","-",0))</f>
        <v>0</v>
      </c>
      <c r="BP5" s="152">
        <f>IF($V5="●",1,IF($V5="■","-",0))</f>
        <v>0</v>
      </c>
      <c r="BQ5" s="152">
        <f>IF($Y5="●",1,IF($Y5="■","-",0))</f>
        <v>0</v>
      </c>
    </row>
    <row r="6" spans="2:40" ht="13.5">
      <c r="B6" s="314"/>
      <c r="C6" s="174"/>
      <c r="D6" s="175"/>
      <c r="E6" s="176"/>
      <c r="F6" s="177"/>
      <c r="G6" s="178" t="s">
        <v>29</v>
      </c>
      <c r="H6" s="179"/>
      <c r="I6" s="177"/>
      <c r="J6" s="178" t="s">
        <v>29</v>
      </c>
      <c r="K6" s="179"/>
      <c r="L6" s="177"/>
      <c r="M6" s="178" t="s">
        <v>29</v>
      </c>
      <c r="N6" s="179"/>
      <c r="O6" s="177"/>
      <c r="P6" s="178" t="s">
        <v>29</v>
      </c>
      <c r="Q6" s="179"/>
      <c r="R6" s="177"/>
      <c r="S6" s="178" t="s">
        <v>29</v>
      </c>
      <c r="T6" s="179"/>
      <c r="U6" s="177"/>
      <c r="V6" s="178" t="s">
        <v>29</v>
      </c>
      <c r="W6" s="179"/>
      <c r="X6" s="177"/>
      <c r="Y6" s="178" t="s">
        <v>29</v>
      </c>
      <c r="Z6" s="179"/>
      <c r="AA6" s="180">
        <f>IF(ISERROR(AJ6),0,AB6*3+AC6)</f>
        <v>0</v>
      </c>
      <c r="AB6" s="181">
        <f>SUM(AN5:AU5)</f>
        <v>0</v>
      </c>
      <c r="AC6" s="181">
        <f>SUM(AY5:BF5)</f>
        <v>0</v>
      </c>
      <c r="AD6" s="181">
        <f>SUM(BJ5:BQ5)</f>
        <v>0</v>
      </c>
      <c r="AE6" s="182">
        <f>IF(C6="",0,C6)+IF(F6="",0,F6)+IF(I6="",0,I6)+IF(L6="",0,L6)+IF(O6="",0,O6)+IF(R6="",0,R6)+IF(U6="",0,U6)+IF(X6="",0,X6)</f>
        <v>0</v>
      </c>
      <c r="AF6" s="183">
        <f>IF(E6="",0,E6)+IF(H6="",0,H6)+IF(K6="",0,K6)+IF(N6="",0,N6)+IF(Q6="",0,Q6)+IF(T6="",0,T6)+IF(W6="",0,W6)+IF(Z6="",0,Z6)</f>
        <v>0</v>
      </c>
      <c r="AG6" s="184">
        <f>AE6-AF6</f>
        <v>0</v>
      </c>
      <c r="AH6" s="185">
        <f>RANK(AI6,$AI$5:$AI$20,0)</f>
        <v>1</v>
      </c>
      <c r="AI6" s="186">
        <f>AA6*100+AG6</f>
        <v>0</v>
      </c>
      <c r="AJ6" s="151">
        <f>+BJ5+BK5+BL5+BM5+BN5+BO5+BP5+BQ5</f>
        <v>0</v>
      </c>
      <c r="AK6" s="152">
        <f>AB6+AC6+AD6</f>
        <v>0</v>
      </c>
      <c r="AL6" s="150">
        <f>B5</f>
        <v>0</v>
      </c>
      <c r="AN6" s="150" t="s">
        <v>30</v>
      </c>
    </row>
    <row r="7" spans="2:69" ht="13.5">
      <c r="B7" s="315">
        <f>'対戦表の作り方'!B3</f>
        <v>0</v>
      </c>
      <c r="C7" s="165" t="s">
        <v>28</v>
      </c>
      <c r="D7" s="166">
        <f>IF(C8="","",IF(E8="","",IF((C8-E8)&gt;0,IF(E7="※","□","○"),(IF((C8-E8)&lt;0,IF(E7="※","■","●"),"△")))))</f>
      </c>
      <c r="E7" s="187">
        <f>IF(H5="","",H5)</f>
      </c>
      <c r="F7" s="168"/>
      <c r="G7" s="166" t="s">
        <v>28</v>
      </c>
      <c r="H7" s="167"/>
      <c r="I7" s="168"/>
      <c r="J7" s="166">
        <f>IF(I8="","",IF(K8="","",IF((I8-K8)&gt;0,IF(K7="※","□","○"),(IF((I8-K8)&lt;0,IF(K7="※","■","●"),"△")))))</f>
      </c>
      <c r="K7" s="169"/>
      <c r="L7" s="168"/>
      <c r="M7" s="166">
        <f>IF(L8="","",IF(N8="","",IF((L8-N8)&gt;0,IF(N7="※","□","○"),(IF((L8-N8)&lt;0,IF(N7="※","■","●"),"△")))))</f>
      </c>
      <c r="N7" s="169"/>
      <c r="O7" s="168"/>
      <c r="P7" s="166">
        <f>IF(O8="","",IF(Q8="","",IF((O8-Q8)&gt;0,IF(Q7="※","□","○"),(IF((O8-Q8)&lt;0,IF(Q7="※","■","●"),"△")))))</f>
      </c>
      <c r="Q7" s="169"/>
      <c r="R7" s="168"/>
      <c r="S7" s="166">
        <f>IF(R8="","",IF(T8="","",IF((R8-T8)&gt;0,IF(T7="※","□","○"),(IF((R8-T8)&lt;0,IF(T7="※","■","●"),"△")))))</f>
      </c>
      <c r="T7" s="169"/>
      <c r="U7" s="168"/>
      <c r="V7" s="166">
        <f>IF(U8="","",IF(W8="","",IF((U8-W8)&gt;0,IF(W7="※","□","○"),(IF((U8-W8)&lt;0,IF(W7="※","■","●"),"△")))))</f>
      </c>
      <c r="W7" s="169"/>
      <c r="X7" s="168"/>
      <c r="Y7" s="166">
        <f>IF(X8="","",IF(Z8="","",IF((X8-Z8)&gt;0,IF(Z7="※","□","○"),(IF((X8-Z8)&lt;0,IF(Z7="※","■","●"),"△")))))</f>
      </c>
      <c r="Z7" s="169"/>
      <c r="AA7" s="170"/>
      <c r="AB7" s="171"/>
      <c r="AC7" s="171"/>
      <c r="AD7" s="171"/>
      <c r="AE7" s="172" t="s">
        <v>13</v>
      </c>
      <c r="AF7" s="188"/>
      <c r="AG7" s="168"/>
      <c r="AH7" s="173"/>
      <c r="AI7" s="186"/>
      <c r="AN7" s="150">
        <f>IF(OR($D7="○",$D7="□"),1,0)</f>
        <v>0</v>
      </c>
      <c r="AO7" s="150">
        <f>IF(OR($G7="○",$G7="□"),1,0)</f>
        <v>0</v>
      </c>
      <c r="AP7" s="150">
        <f>IF(OR($J7="○",$J7="□"),1,0)</f>
        <v>0</v>
      </c>
      <c r="AQ7" s="150">
        <f>IF(OR($M7="○",$M7="□"),1,0)</f>
        <v>0</v>
      </c>
      <c r="AR7" s="150">
        <f>IF(OR($P7="○",$P7="□"),1,0)</f>
        <v>0</v>
      </c>
      <c r="AS7" s="150">
        <f>IF(OR($S7="○",$S7="□"),1,0)</f>
        <v>0</v>
      </c>
      <c r="AT7" s="150">
        <f>IF(OR($V7="○",$V7="□"),1,0)</f>
        <v>0</v>
      </c>
      <c r="AU7" s="150">
        <f>IF(OR($Y7="○",$Y7="□"),1,0)</f>
        <v>0</v>
      </c>
      <c r="AY7" s="150">
        <f>IF($D7="△",1,0)</f>
        <v>0</v>
      </c>
      <c r="AZ7" s="150">
        <f>IF($G7="△",1,0)</f>
        <v>0</v>
      </c>
      <c r="BA7" s="150">
        <f>IF($J7="△",1,0)</f>
        <v>0</v>
      </c>
      <c r="BB7" s="150">
        <f>IF($M7="△",1,0)</f>
        <v>0</v>
      </c>
      <c r="BC7" s="150">
        <f>IF($P7="△",1,0)</f>
        <v>0</v>
      </c>
      <c r="BD7" s="150">
        <f>IF($S7="△",1,0)</f>
        <v>0</v>
      </c>
      <c r="BE7" s="150">
        <f>IF($V7="△",1,0)</f>
        <v>0</v>
      </c>
      <c r="BF7" s="150">
        <f>IF($Y7="△",1,0)</f>
        <v>0</v>
      </c>
      <c r="BJ7" s="152">
        <f>IF($D7="●",1,IF($D7="■","-",0))</f>
        <v>0</v>
      </c>
      <c r="BK7" s="152">
        <f>IF($G7="●",1,IF($G7="■","-",0))</f>
        <v>0</v>
      </c>
      <c r="BL7" s="152">
        <f>IF($J7="●",1,IF($J7="■","-",0))</f>
        <v>0</v>
      </c>
      <c r="BM7" s="152">
        <f>IF($M7="●",1,IF($M7="■","-",0))</f>
        <v>0</v>
      </c>
      <c r="BN7" s="152">
        <f>IF($P7="●",1,IF($P7="■","-",0))</f>
        <v>0</v>
      </c>
      <c r="BO7" s="152">
        <f>IF($S7="●",1,IF($S7="■","-",0))</f>
        <v>0</v>
      </c>
      <c r="BP7" s="152">
        <f>IF($V7="●",1,IF($V7="■","-",0))</f>
        <v>0</v>
      </c>
      <c r="BQ7" s="152">
        <f>IF($Y7="●",1,IF($Y7="■","-",0))</f>
        <v>0</v>
      </c>
    </row>
    <row r="8" spans="2:40" ht="13.5">
      <c r="B8" s="314"/>
      <c r="C8" s="174">
        <f>IF(H6="","",H6)</f>
      </c>
      <c r="D8" s="175" t="s">
        <v>29</v>
      </c>
      <c r="E8" s="189">
        <f>IF(F6="","",F6)</f>
      </c>
      <c r="F8" s="184"/>
      <c r="G8" s="175"/>
      <c r="H8" s="176"/>
      <c r="I8" s="177"/>
      <c r="J8" s="178" t="s">
        <v>29</v>
      </c>
      <c r="K8" s="179"/>
      <c r="L8" s="177"/>
      <c r="M8" s="178" t="s">
        <v>29</v>
      </c>
      <c r="N8" s="179"/>
      <c r="O8" s="177"/>
      <c r="P8" s="178" t="s">
        <v>29</v>
      </c>
      <c r="Q8" s="179"/>
      <c r="R8" s="177"/>
      <c r="S8" s="178" t="s">
        <v>29</v>
      </c>
      <c r="T8" s="179"/>
      <c r="U8" s="177"/>
      <c r="V8" s="178" t="s">
        <v>29</v>
      </c>
      <c r="W8" s="179"/>
      <c r="X8" s="177"/>
      <c r="Y8" s="178" t="s">
        <v>29</v>
      </c>
      <c r="Z8" s="179"/>
      <c r="AA8" s="180">
        <f>IF(ISERROR(AJ8),0,AB8*3+AC8)</f>
        <v>0</v>
      </c>
      <c r="AB8" s="181">
        <f>SUM(AN7:AU7)</f>
        <v>0</v>
      </c>
      <c r="AC8" s="181">
        <f>SUM(AY7:BF7)</f>
        <v>0</v>
      </c>
      <c r="AD8" s="181">
        <f>SUM(BJ7:BQ7)</f>
        <v>0</v>
      </c>
      <c r="AE8" s="182">
        <f>IF(C8="",0,C8)+IF(F8="",0,F8)+IF(I8="",0,I8)+IF(L8="",0,L8)+IF(O8="",0,O8)+IF(R8="",0,R8)+IF(U8="",0,U8)+IF(X8="",0,X8)</f>
        <v>0</v>
      </c>
      <c r="AF8" s="183">
        <f>IF(E8="",0,E8)+IF(H8="",0,H8)+IF(K8="",0,K8)+IF(N8="",0,N8)+IF(Q8="",0,Q8)+IF(T8="",0,T8)+IF(W8="",0,W8)+IF(Z8="",0,Z8)</f>
        <v>0</v>
      </c>
      <c r="AG8" s="184">
        <f>AE8-AF8</f>
        <v>0</v>
      </c>
      <c r="AH8" s="185">
        <f>RANK(AI8,$AI$5:$AI$20,0)</f>
        <v>1</v>
      </c>
      <c r="AI8" s="186">
        <f aca="true" t="shared" si="0" ref="AI8:AI20">AA8*100+AG8</f>
        <v>0</v>
      </c>
      <c r="AJ8" s="151">
        <f>+BJ7+BK7+BL7+BM7+BN7+BO7+BP7+BQ7</f>
        <v>0</v>
      </c>
      <c r="AK8" s="152">
        <f>AB8+AC8+AD8</f>
        <v>0</v>
      </c>
      <c r="AL8" s="150">
        <f>B7</f>
        <v>0</v>
      </c>
      <c r="AN8" s="150" t="s">
        <v>30</v>
      </c>
    </row>
    <row r="9" spans="2:69" ht="13.5">
      <c r="B9" s="315">
        <f>'対戦表の作り方'!B4</f>
        <v>0</v>
      </c>
      <c r="C9" s="165" t="s">
        <v>28</v>
      </c>
      <c r="D9" s="166">
        <f>IF(C10="","",IF(E10="","",IF((C10-E10)&gt;0,IF(E9="※","□","○"),(IF((C10-E10)&lt;0,IF(E9="※","■","●"),"△")))))</f>
      </c>
      <c r="E9" s="187">
        <f>IF(K5="","",K5)</f>
      </c>
      <c r="F9" s="168" t="s">
        <v>28</v>
      </c>
      <c r="G9" s="166">
        <f>IF(F10="","",IF(H10="","",IF((F10-H10)&gt;0,IF(H9="※","□","○"),(IF((F10-H10)&lt;0,IF(H9="※","■","●"),"△")))))</f>
      </c>
      <c r="H9" s="187">
        <f>IF(K7="","",K7)</f>
      </c>
      <c r="I9" s="168" t="s">
        <v>28</v>
      </c>
      <c r="J9" s="166" t="s">
        <v>28</v>
      </c>
      <c r="K9" s="167"/>
      <c r="L9" s="168"/>
      <c r="M9" s="166">
        <f>IF(L10="","",IF(N10="","",IF((L10-N10)&gt;0,IF(N9="※","□","○"),(IF((L10-N10)&lt;0,IF(N9="※","■","●"),"△")))))</f>
      </c>
      <c r="N9" s="169"/>
      <c r="O9" s="168"/>
      <c r="P9" s="166">
        <f>IF(O10="","",IF(Q10="","",IF((O10-Q10)&gt;0,IF(Q9="※","□","○"),(IF((O10-Q10)&lt;0,IF(Q9="※","■","●"),"△")))))</f>
      </c>
      <c r="Q9" s="169"/>
      <c r="R9" s="168"/>
      <c r="S9" s="166">
        <f>IF(R10="","",IF(T10="","",IF((R10-T10)&gt;0,IF(T9="※","□","○"),(IF((R10-T10)&lt;0,IF(T9="※","■","●"),"△")))))</f>
      </c>
      <c r="T9" s="169"/>
      <c r="U9" s="168"/>
      <c r="V9" s="166">
        <f>IF(U10="","",IF(W10="","",IF((U10-W10)&gt;0,IF(W9="※","□","○"),(IF((U10-W10)&lt;0,IF(W9="※","■","●"),"△")))))</f>
      </c>
      <c r="W9" s="169"/>
      <c r="X9" s="168"/>
      <c r="Y9" s="166">
        <f>IF(X10="","",IF(Z10="","",IF((X10-Z10)&gt;0,IF(Z9="※","□","○"),(IF((X10-Z10)&lt;0,IF(Z9="※","■","●"),"△")))))</f>
      </c>
      <c r="Z9" s="169"/>
      <c r="AA9" s="170" t="s">
        <v>30</v>
      </c>
      <c r="AB9" s="171"/>
      <c r="AC9" s="171" t="s">
        <v>30</v>
      </c>
      <c r="AD9" s="171" t="s">
        <v>30</v>
      </c>
      <c r="AE9" s="172" t="s">
        <v>13</v>
      </c>
      <c r="AF9" s="188" t="s">
        <v>30</v>
      </c>
      <c r="AG9" s="168"/>
      <c r="AH9" s="173"/>
      <c r="AI9" s="186"/>
      <c r="AK9" s="152" t="s">
        <v>13</v>
      </c>
      <c r="AN9" s="150">
        <f>IF(OR($D9="○",$D9="□"),1,0)</f>
        <v>0</v>
      </c>
      <c r="AO9" s="150">
        <f>IF(OR($G9="○",$G9="□"),1,0)</f>
        <v>0</v>
      </c>
      <c r="AP9" s="150">
        <f>IF(OR($J9="○",$J9="□"),1,0)</f>
        <v>0</v>
      </c>
      <c r="AQ9" s="150">
        <f>IF(OR($M9="○",$M9="□"),1,0)</f>
        <v>0</v>
      </c>
      <c r="AR9" s="150">
        <f>IF(OR($P9="○",$P9="□"),1,0)</f>
        <v>0</v>
      </c>
      <c r="AS9" s="150">
        <f>IF(OR($S9="○",$S9="□"),1,0)</f>
        <v>0</v>
      </c>
      <c r="AT9" s="150">
        <f>IF(OR($V9="○",$V9="□"),1,0)</f>
        <v>0</v>
      </c>
      <c r="AU9" s="150">
        <f>IF(OR($Y9="○",$Y9="□"),1,0)</f>
        <v>0</v>
      </c>
      <c r="AY9" s="150">
        <f>IF($D9="△",1,0)</f>
        <v>0</v>
      </c>
      <c r="AZ9" s="150">
        <f>IF($G9="△",1,0)</f>
        <v>0</v>
      </c>
      <c r="BA9" s="150">
        <f>IF($J9="△",1,0)</f>
        <v>0</v>
      </c>
      <c r="BB9" s="150">
        <f>IF($M9="△",1,0)</f>
        <v>0</v>
      </c>
      <c r="BC9" s="150">
        <f>IF($P9="△",1,0)</f>
        <v>0</v>
      </c>
      <c r="BD9" s="150">
        <f>IF($S9="△",1,0)</f>
        <v>0</v>
      </c>
      <c r="BE9" s="150">
        <f>IF($V9="△",1,0)</f>
        <v>0</v>
      </c>
      <c r="BF9" s="150">
        <f>IF($Y9="△",1,0)</f>
        <v>0</v>
      </c>
      <c r="BJ9" s="152">
        <f>IF($D9="●",1,IF($D9="■","-",0))</f>
        <v>0</v>
      </c>
      <c r="BK9" s="152">
        <f>IF($G9="●",1,IF($G9="■","-",0))</f>
        <v>0</v>
      </c>
      <c r="BL9" s="152">
        <f>IF($J9="●",1,IF($J9="■","-",0))</f>
        <v>0</v>
      </c>
      <c r="BM9" s="152">
        <f>IF($M9="●",1,IF($M9="■","-",0))</f>
        <v>0</v>
      </c>
      <c r="BN9" s="152">
        <f>IF($P9="●",1,IF($P9="■","-",0))</f>
        <v>0</v>
      </c>
      <c r="BO9" s="152">
        <f>IF($S9="●",1,IF($S9="■","-",0))</f>
        <v>0</v>
      </c>
      <c r="BP9" s="152">
        <f>IF($V9="●",1,IF($V9="■","-",0))</f>
        <v>0</v>
      </c>
      <c r="BQ9" s="152">
        <f>IF($Y9="●",1,IF($Y9="■","-",0))</f>
        <v>0</v>
      </c>
    </row>
    <row r="10" spans="2:40" ht="13.5">
      <c r="B10" s="314"/>
      <c r="C10" s="174">
        <f>IF(K6="","",K6)</f>
      </c>
      <c r="D10" s="175" t="s">
        <v>29</v>
      </c>
      <c r="E10" s="176">
        <f>IF(I6="","",I6)</f>
      </c>
      <c r="F10" s="184">
        <f>IF(K8="","",K8)</f>
      </c>
      <c r="G10" s="175" t="s">
        <v>29</v>
      </c>
      <c r="H10" s="176">
        <f>IF(I8="","",I8)</f>
      </c>
      <c r="I10" s="184"/>
      <c r="J10" s="175"/>
      <c r="K10" s="176"/>
      <c r="L10" s="177"/>
      <c r="M10" s="178" t="s">
        <v>29</v>
      </c>
      <c r="N10" s="179"/>
      <c r="O10" s="258"/>
      <c r="P10" s="178" t="s">
        <v>29</v>
      </c>
      <c r="Q10" s="179"/>
      <c r="R10" s="177"/>
      <c r="S10" s="178" t="s">
        <v>29</v>
      </c>
      <c r="T10" s="179"/>
      <c r="U10" s="177"/>
      <c r="V10" s="178" t="s">
        <v>29</v>
      </c>
      <c r="W10" s="179"/>
      <c r="X10" s="177"/>
      <c r="Y10" s="178" t="s">
        <v>29</v>
      </c>
      <c r="Z10" s="179"/>
      <c r="AA10" s="180">
        <f>IF(ISERROR(AJ10),0,AB10*3+AC10)</f>
        <v>0</v>
      </c>
      <c r="AB10" s="181">
        <f>SUM(AN9:AU9)</f>
        <v>0</v>
      </c>
      <c r="AC10" s="181">
        <f>SUM(AY9:BF9)</f>
        <v>0</v>
      </c>
      <c r="AD10" s="181">
        <f>SUM(BJ9:BQ9)</f>
        <v>0</v>
      </c>
      <c r="AE10" s="182">
        <f>IF(C10="",0,C10)+IF(F10="",0,F10)+IF(I10="",0,I10)+IF(L10="",0,L10)+IF(O10="",0,O10)+IF(R10="",0,R10)+IF(U10="",0,U10)+IF(X10="",0,X10)</f>
        <v>0</v>
      </c>
      <c r="AF10" s="183">
        <f>IF(E10="",0,E10)+IF(H10="",0,H10)+IF(K10="",0,K10)+IF(N10="",0,N10)+IF(Q10="",0,Q10)+IF(T10="",0,T10)+IF(W10="",0,W10)+IF(Z10="",0,Z10)</f>
        <v>0</v>
      </c>
      <c r="AG10" s="184">
        <f>AE10-AF10</f>
        <v>0</v>
      </c>
      <c r="AH10" s="185">
        <f>RANK(AI10,$AI$5:$AI$20,0)</f>
        <v>1</v>
      </c>
      <c r="AI10" s="186">
        <f t="shared" si="0"/>
        <v>0</v>
      </c>
      <c r="AJ10" s="151">
        <f>+BJ9+BK9+BL9+BM9+BN9+BO9+BP9+BQ9</f>
        <v>0</v>
      </c>
      <c r="AK10" s="152">
        <f>AB10+AC10+AD10</f>
        <v>0</v>
      </c>
      <c r="AL10" s="150">
        <f>B9</f>
        <v>0</v>
      </c>
      <c r="AN10" s="150" t="s">
        <v>30</v>
      </c>
    </row>
    <row r="11" spans="2:69" ht="13.5">
      <c r="B11" s="315">
        <f>'対戦表の作り方'!B5</f>
        <v>0</v>
      </c>
      <c r="C11" s="165" t="s">
        <v>28</v>
      </c>
      <c r="D11" s="166">
        <f>IF(C12="","",IF(E12="","",IF((C12-E12)&gt;0,IF(E11="※","□","○"),(IF((C12-E12)&lt;0,IF(E11="※","■","●"),"△")))))</f>
      </c>
      <c r="E11" s="187">
        <f>IF(N5="","",N5)</f>
      </c>
      <c r="F11" s="168" t="s">
        <v>28</v>
      </c>
      <c r="G11" s="166">
        <f>IF(F12="","",IF(H12="","",IF((F12-H12)&gt;0,IF(H11="※","□","○"),(IF((F12-H12)&lt;0,IF(H11="※","■","●"),"△")))))</f>
      </c>
      <c r="H11" s="187">
        <f>IF(N7="","",N7)</f>
      </c>
      <c r="I11" s="168" t="s">
        <v>28</v>
      </c>
      <c r="J11" s="166">
        <f>IF(I12="","",IF(K12="","",IF((I12-K12)&gt;0,IF(K11="※","□","○"),(IF((I12-K12)&lt;0,IF(K11="※","■","●"),"△")))))</f>
      </c>
      <c r="K11" s="187">
        <f>IF(N9="","",N9)</f>
      </c>
      <c r="L11" s="168" t="s">
        <v>28</v>
      </c>
      <c r="M11" s="166" t="s">
        <v>28</v>
      </c>
      <c r="N11" s="167"/>
      <c r="O11" s="168"/>
      <c r="P11" s="166">
        <f>IF(O12="","",IF(Q12="","",IF((O12-Q12)&gt;0,IF(Q11="※","□","○"),(IF((O12-Q12)&lt;0,IF(Q11="※","■","●"),"△")))))</f>
      </c>
      <c r="Q11" s="169"/>
      <c r="R11" s="168"/>
      <c r="S11" s="166">
        <f>IF(R12="","",IF(T12="","",IF((R12-T12)&gt;0,IF(T11="※","□","○"),(IF((R12-T12)&lt;0,IF(T11="※","■","●"),"△")))))</f>
      </c>
      <c r="T11" s="169"/>
      <c r="U11" s="168"/>
      <c r="V11" s="166">
        <f>IF(U12="","",IF(W12="","",IF((U12-W12)&gt;0,IF(W11="※","□","○"),(IF((U12-W12)&lt;0,IF(W11="※","■","●"),"△")))))</f>
      </c>
      <c r="W11" s="169"/>
      <c r="X11" s="168"/>
      <c r="Y11" s="166">
        <f>IF(X12="","",IF(Z12="","",IF((X12-Z12)&gt;0,IF(Z11="※","□","○"),(IF((X12-Z12)&lt;0,IF(Z11="※","■","●"),"△")))))</f>
      </c>
      <c r="Z11" s="169"/>
      <c r="AA11" s="170" t="s">
        <v>30</v>
      </c>
      <c r="AB11" s="171"/>
      <c r="AC11" s="171" t="s">
        <v>30</v>
      </c>
      <c r="AD11" s="171" t="s">
        <v>30</v>
      </c>
      <c r="AE11" s="172" t="s">
        <v>13</v>
      </c>
      <c r="AF11" s="188" t="s">
        <v>30</v>
      </c>
      <c r="AG11" s="168"/>
      <c r="AH11" s="173"/>
      <c r="AI11" s="186"/>
      <c r="AK11" s="152" t="s">
        <v>13</v>
      </c>
      <c r="AN11" s="150">
        <f>IF(OR($D11="○",$D11="□"),1,0)</f>
        <v>0</v>
      </c>
      <c r="AO11" s="150">
        <f>IF(OR($G11="○",$G11="□"),1,0)</f>
        <v>0</v>
      </c>
      <c r="AP11" s="150">
        <f>IF(OR($J11="○",$J11="□"),1,0)</f>
        <v>0</v>
      </c>
      <c r="AQ11" s="150">
        <f>IF(OR($M11="○",$M11="□"),1,0)</f>
        <v>0</v>
      </c>
      <c r="AR11" s="150">
        <f>IF(OR($P11="○",$P11="□"),1,0)</f>
        <v>0</v>
      </c>
      <c r="AS11" s="150">
        <f>IF(OR($S11="○",$S11="□"),1,0)</f>
        <v>0</v>
      </c>
      <c r="AT11" s="150">
        <f>IF(OR($V11="○",$V11="□"),1,0)</f>
        <v>0</v>
      </c>
      <c r="AU11" s="150">
        <f>IF(OR($Y11="○",$Y11="□"),1,0)</f>
        <v>0</v>
      </c>
      <c r="AY11" s="150">
        <f>IF($D11="△",1,0)</f>
        <v>0</v>
      </c>
      <c r="AZ11" s="150">
        <f>IF($G11="△",1,0)</f>
        <v>0</v>
      </c>
      <c r="BA11" s="150">
        <f>IF($J11="△",1,0)</f>
        <v>0</v>
      </c>
      <c r="BB11" s="150">
        <f>IF($M11="△",1,0)</f>
        <v>0</v>
      </c>
      <c r="BC11" s="150">
        <f>IF($P11="△",1,0)</f>
        <v>0</v>
      </c>
      <c r="BD11" s="150">
        <f>IF($S11="△",1,0)</f>
        <v>0</v>
      </c>
      <c r="BE11" s="150">
        <f>IF($V11="△",1,0)</f>
        <v>0</v>
      </c>
      <c r="BF11" s="150">
        <f>IF($Y11="△",1,0)</f>
        <v>0</v>
      </c>
      <c r="BJ11" s="152">
        <f>IF($D11="●",1,IF($D11="■","-",0))</f>
        <v>0</v>
      </c>
      <c r="BK11" s="152">
        <f>IF($G11="●",1,IF($G11="■","-",0))</f>
        <v>0</v>
      </c>
      <c r="BL11" s="152">
        <f>IF($J11="●",1,IF($J11="■","-",0))</f>
        <v>0</v>
      </c>
      <c r="BM11" s="152">
        <f>IF($M11="●",1,IF($M11="■","-",0))</f>
        <v>0</v>
      </c>
      <c r="BN11" s="152">
        <f>IF($P11="●",1,IF($P11="■","-",0))</f>
        <v>0</v>
      </c>
      <c r="BO11" s="152">
        <f>IF($S11="●",1,IF($S11="■","-",0))</f>
        <v>0</v>
      </c>
      <c r="BP11" s="152">
        <f>IF($V11="●",1,IF($V11="■","-",0))</f>
        <v>0</v>
      </c>
      <c r="BQ11" s="152">
        <f>IF($Y11="●",1,IF($Y11="■","-",0))</f>
        <v>0</v>
      </c>
    </row>
    <row r="12" spans="2:40" ht="13.5">
      <c r="B12" s="314"/>
      <c r="C12" s="174">
        <f>IF(N6="","",N6)</f>
      </c>
      <c r="D12" s="175" t="s">
        <v>29</v>
      </c>
      <c r="E12" s="176">
        <f>IF(L6="","",L6)</f>
      </c>
      <c r="F12" s="190">
        <f>IF(N8="","",N8)</f>
      </c>
      <c r="G12" s="175" t="s">
        <v>29</v>
      </c>
      <c r="H12" s="176">
        <f>IF(L8="","",L8)</f>
      </c>
      <c r="I12" s="184">
        <f>IF(N10="","",N10)</f>
      </c>
      <c r="J12" s="175" t="s">
        <v>29</v>
      </c>
      <c r="K12" s="176">
        <f>IF(L10="","",L10)</f>
      </c>
      <c r="L12" s="184"/>
      <c r="M12" s="175"/>
      <c r="N12" s="176"/>
      <c r="O12" s="177"/>
      <c r="P12" s="178" t="s">
        <v>29</v>
      </c>
      <c r="Q12" s="179"/>
      <c r="R12" s="177"/>
      <c r="S12" s="178" t="s">
        <v>29</v>
      </c>
      <c r="T12" s="179"/>
      <c r="U12" s="177"/>
      <c r="V12" s="178" t="s">
        <v>29</v>
      </c>
      <c r="W12" s="179"/>
      <c r="X12" s="177"/>
      <c r="Y12" s="178" t="s">
        <v>29</v>
      </c>
      <c r="Z12" s="179"/>
      <c r="AA12" s="180">
        <f>IF(ISERROR(AJ12),0,AB12*3+AC12)</f>
        <v>0</v>
      </c>
      <c r="AB12" s="181">
        <f>SUM(AN11:AU11)</f>
        <v>0</v>
      </c>
      <c r="AC12" s="181">
        <f>SUM(AY11:BF11)</f>
        <v>0</v>
      </c>
      <c r="AD12" s="181">
        <f>SUM(BJ11:BQ11)</f>
        <v>0</v>
      </c>
      <c r="AE12" s="182">
        <f>IF(C12="",0,C12)+IF(F12="",0,F12)+IF(I12="",0,I12)+IF(L12="",0,L12)+IF(O12="",0,O12)+IF(R12="",0,R12)+IF(U12="",0,U12)+IF(X12="",0,X12)</f>
        <v>0</v>
      </c>
      <c r="AF12" s="183">
        <f>IF(E12="",0,E12)+IF(H12="",0,H12)+IF(K12="",0,K12)+IF(N12="",0,N12)+IF(Q12="",0,Q12)+IF(T12="",0,T12)+IF(W12="",0,W12)+IF(Z12="",0,Z12)</f>
        <v>0</v>
      </c>
      <c r="AG12" s="184">
        <f>AE12-AF12</f>
        <v>0</v>
      </c>
      <c r="AH12" s="185">
        <f>RANK(AI12,$AI$5:$AI$20,0)</f>
        <v>1</v>
      </c>
      <c r="AI12" s="186">
        <f t="shared" si="0"/>
        <v>0</v>
      </c>
      <c r="AJ12" s="151">
        <f>+BJ11+BK11+BL11+BM11+BN11+BO11+BP11+BQ11</f>
        <v>0</v>
      </c>
      <c r="AK12" s="152">
        <f>AB12+AC12+AD12</f>
        <v>0</v>
      </c>
      <c r="AL12" s="150">
        <f>B11</f>
        <v>0</v>
      </c>
      <c r="AN12" s="150" t="s">
        <v>30</v>
      </c>
    </row>
    <row r="13" spans="2:69" ht="13.5">
      <c r="B13" s="315">
        <f>'対戦表の作り方'!B6</f>
        <v>0</v>
      </c>
      <c r="C13" s="165" t="s">
        <v>28</v>
      </c>
      <c r="D13" s="166">
        <f>IF(C14="","",IF(E14="","",IF((C14-E14)&gt;0,IF(E13="※","□","○"),(IF((C14-E14)&lt;0,IF(E13="※","■","●"),"△")))))</f>
      </c>
      <c r="E13" s="187">
        <f>IF(Q5="","",Q5)</f>
      </c>
      <c r="F13" s="168" t="s">
        <v>28</v>
      </c>
      <c r="G13" s="166">
        <f>IF(F14="","",IF(H14="","",IF((F14-H14)&gt;0,IF(H13="※","□","○"),(IF((F14-H14)&lt;0,IF(H13="※","■","●"),"△")))))</f>
      </c>
      <c r="H13" s="187">
        <f>IF(Q7="","",Q7)</f>
      </c>
      <c r="I13" s="168" t="s">
        <v>28</v>
      </c>
      <c r="J13" s="166">
        <f>IF(I14="","",IF(K14="","",IF((I14-K14)&gt;0,IF(K13="※","□","○"),(IF((I14-K14)&lt;0,IF(K13="※","■","●"),"△")))))</f>
      </c>
      <c r="K13" s="187">
        <f>IF(Q9="","",Q9)</f>
      </c>
      <c r="L13" s="168" t="s">
        <v>28</v>
      </c>
      <c r="M13" s="166">
        <f>IF(L14="","",IF(N14="","",IF((L14-N14)&gt;0,IF(N13="※","□","○"),(IF((L14-N14)&lt;0,IF(N13="※","■","●"),"△")))))</f>
      </c>
      <c r="N13" s="187">
        <f>IF(Q11="","",Q11)</f>
      </c>
      <c r="O13" s="168" t="s">
        <v>28</v>
      </c>
      <c r="P13" s="166" t="s">
        <v>28</v>
      </c>
      <c r="Q13" s="167"/>
      <c r="R13" s="168"/>
      <c r="S13" s="166">
        <f>IF(R14="","",IF(T14="","",IF((R14-T14)&gt;0,IF(T13="※","□","○"),(IF((R14-T14)&lt;0,IF(T13="※","■","●"),"△")))))</f>
      </c>
      <c r="T13" s="169"/>
      <c r="U13" s="168"/>
      <c r="V13" s="166">
        <f>IF(U14="","",IF(W14="","",IF((U14-W14)&gt;0,IF(W13="※","□","○"),(IF((U14-W14)&lt;0,IF(W13="※","■","●"),"△")))))</f>
      </c>
      <c r="W13" s="169"/>
      <c r="X13" s="168"/>
      <c r="Y13" s="166">
        <f>IF(X14="","",IF(Z14="","",IF((X14-Z14)&gt;0,IF(Z13="※","□","○"),(IF((X14-Z14)&lt;0,IF(Z13="※","■","●"),"△")))))</f>
      </c>
      <c r="Z13" s="169"/>
      <c r="AA13" s="170" t="s">
        <v>30</v>
      </c>
      <c r="AB13" s="171"/>
      <c r="AC13" s="171" t="s">
        <v>30</v>
      </c>
      <c r="AD13" s="171" t="s">
        <v>30</v>
      </c>
      <c r="AE13" s="172" t="s">
        <v>13</v>
      </c>
      <c r="AF13" s="188" t="s">
        <v>30</v>
      </c>
      <c r="AG13" s="168"/>
      <c r="AH13" s="173"/>
      <c r="AI13" s="186"/>
      <c r="AK13" s="152" t="s">
        <v>13</v>
      </c>
      <c r="AN13" s="150">
        <f>IF(OR($D13="○",$D13="□"),1,0)</f>
        <v>0</v>
      </c>
      <c r="AO13" s="150">
        <f>IF(OR($G13="○",$G13="□"),1,0)</f>
        <v>0</v>
      </c>
      <c r="AP13" s="150">
        <f>IF(OR($J13="○",$J13="□"),1,0)</f>
        <v>0</v>
      </c>
      <c r="AQ13" s="150">
        <f>IF(OR($M13="○",$M13="□"),1,0)</f>
        <v>0</v>
      </c>
      <c r="AR13" s="150">
        <f>IF(OR($P13="○",$P13="□"),1,0)</f>
        <v>0</v>
      </c>
      <c r="AS13" s="150">
        <f>IF(OR($S13="○",$S13="□"),1,0)</f>
        <v>0</v>
      </c>
      <c r="AT13" s="150">
        <f>IF(OR($V13="○",$V13="□"),1,0)</f>
        <v>0</v>
      </c>
      <c r="AU13" s="150">
        <f>IF(OR($Y13="○",$Y13="□"),1,0)</f>
        <v>0</v>
      </c>
      <c r="AY13" s="150">
        <f>IF($D13="△",1,0)</f>
        <v>0</v>
      </c>
      <c r="AZ13" s="150">
        <f>IF($G13="△",1,0)</f>
        <v>0</v>
      </c>
      <c r="BA13" s="150">
        <f>IF($J13="△",1,0)</f>
        <v>0</v>
      </c>
      <c r="BB13" s="150">
        <f>IF($M13="△",1,0)</f>
        <v>0</v>
      </c>
      <c r="BC13" s="150">
        <f>IF($P13="△",1,0)</f>
        <v>0</v>
      </c>
      <c r="BD13" s="150">
        <f>IF($S13="△",1,0)</f>
        <v>0</v>
      </c>
      <c r="BE13" s="150">
        <f>IF($V13="△",1,0)</f>
        <v>0</v>
      </c>
      <c r="BF13" s="150">
        <f>IF($Y13="△",1,0)</f>
        <v>0</v>
      </c>
      <c r="BJ13" s="152">
        <f>IF($D13="●",1,IF($D13="■","-",0))</f>
        <v>0</v>
      </c>
      <c r="BK13" s="152">
        <f>IF($G13="●",1,IF($G13="■","-",0))</f>
        <v>0</v>
      </c>
      <c r="BL13" s="152">
        <f>IF($J13="●",1,IF($J13="■","-",0))</f>
        <v>0</v>
      </c>
      <c r="BM13" s="152">
        <f>IF($M13="●",1,IF($M13="■","-",0))</f>
        <v>0</v>
      </c>
      <c r="BN13" s="152">
        <f>IF($P13="●",1,IF($P13="■","-",0))</f>
        <v>0</v>
      </c>
      <c r="BO13" s="152">
        <f>IF($S13="●",1,IF($S13="■","-",0))</f>
        <v>0</v>
      </c>
      <c r="BP13" s="152">
        <f>IF($V13="●",1,IF($V13="■","-",0))</f>
        <v>0</v>
      </c>
      <c r="BQ13" s="152">
        <f>IF($Y13="●",1,IF($Y13="■","-",0))</f>
        <v>0</v>
      </c>
    </row>
    <row r="14" spans="2:40" ht="13.5">
      <c r="B14" s="314"/>
      <c r="C14" s="174">
        <f>IF(Q6="","",Q6)</f>
      </c>
      <c r="D14" s="175" t="s">
        <v>29</v>
      </c>
      <c r="E14" s="176">
        <f>IF(O6="","",O6)</f>
      </c>
      <c r="F14" s="184">
        <f>IF(Q8="","",Q8)</f>
      </c>
      <c r="G14" s="175" t="s">
        <v>29</v>
      </c>
      <c r="H14" s="176">
        <f>IF(O8="","",O8)</f>
      </c>
      <c r="I14" s="184">
        <f>IF(Q10="","",Q10)</f>
      </c>
      <c r="J14" s="175" t="s">
        <v>29</v>
      </c>
      <c r="K14" s="259">
        <f>IF(O10="","",O10)</f>
      </c>
      <c r="L14" s="184">
        <f>IF(Q12="","",Q12)</f>
      </c>
      <c r="M14" s="175" t="s">
        <v>29</v>
      </c>
      <c r="N14" s="176">
        <f>IF(O12="","",O12)</f>
      </c>
      <c r="O14" s="184"/>
      <c r="P14" s="175"/>
      <c r="Q14" s="176"/>
      <c r="R14" s="177"/>
      <c r="S14" s="178" t="s">
        <v>29</v>
      </c>
      <c r="T14" s="179"/>
      <c r="U14" s="177"/>
      <c r="V14" s="178" t="s">
        <v>29</v>
      </c>
      <c r="W14" s="179"/>
      <c r="X14" s="177"/>
      <c r="Y14" s="178" t="s">
        <v>29</v>
      </c>
      <c r="Z14" s="179"/>
      <c r="AA14" s="180">
        <f>IF(ISERROR(AJ14),0,AB14*3+AC14)</f>
        <v>0</v>
      </c>
      <c r="AB14" s="181">
        <f>SUM(AN13:AU13)</f>
        <v>0</v>
      </c>
      <c r="AC14" s="181">
        <f>SUM(AY13:BF13)</f>
        <v>0</v>
      </c>
      <c r="AD14" s="181">
        <f>SUM(BJ13:BQ13)</f>
        <v>0</v>
      </c>
      <c r="AE14" s="182">
        <f>IF(C14="",0,C14)+IF(F14="",0,F14)+IF(I14="",0,I14)+IF(L14="",0,L14)+IF(O14="",0,O14)+IF(R14="",0,R14)+IF(U14="",0,U14)+IF(X14="",0,X14)</f>
        <v>0</v>
      </c>
      <c r="AF14" s="183">
        <f>IF(E14="",0,E14)+IF(H14="",0,H14)+IF(K14="",0,K14)+IF(N14="",0,N14)+IF(Q14="",0,Q14)+IF(T14="",0,T14)+IF(W14="",0,W14)+IF(Z14="",0,Z14)</f>
        <v>0</v>
      </c>
      <c r="AG14" s="184">
        <f>AE14-AF14</f>
        <v>0</v>
      </c>
      <c r="AH14" s="185">
        <f>RANK(AI14,$AI$5:$AI$20,0)</f>
        <v>1</v>
      </c>
      <c r="AI14" s="186">
        <f t="shared" si="0"/>
        <v>0</v>
      </c>
      <c r="AJ14" s="151">
        <f>+BJ13+BK13+BL13+BM13+BN13+BO13+BP13+BQ13</f>
        <v>0</v>
      </c>
      <c r="AK14" s="152">
        <f>AB14+AC14+AD14</f>
        <v>0</v>
      </c>
      <c r="AL14" s="150">
        <f>B13</f>
        <v>0</v>
      </c>
      <c r="AN14" s="150" t="s">
        <v>30</v>
      </c>
    </row>
    <row r="15" spans="2:69" ht="13.5">
      <c r="B15" s="315">
        <f>'対戦表の作り方'!B7</f>
        <v>0</v>
      </c>
      <c r="C15" s="165" t="s">
        <v>28</v>
      </c>
      <c r="D15" s="166">
        <f>IF(C16="","",IF(E16="","",IF((C16-E16)&gt;0,IF(E15="※","□","○"),(IF((C16-E16)&lt;0,IF(E15="※","■","●"),"△")))))</f>
      </c>
      <c r="E15" s="187">
        <f>IF(T5="","",T5)</f>
      </c>
      <c r="F15" s="168" t="s">
        <v>28</v>
      </c>
      <c r="G15" s="166">
        <f>IF(F16="","",IF(H16="","",IF((F16-H16)&gt;0,IF(H15="※","□","○"),(IF((F16-H16)&lt;0,IF(H15="※","■","●"),"△")))))</f>
      </c>
      <c r="H15" s="187">
        <f>IF(T7="","",T7)</f>
      </c>
      <c r="I15" s="168" t="s">
        <v>28</v>
      </c>
      <c r="J15" s="166">
        <f>IF(I16="","",IF(K16="","",IF((I16-K16)&gt;0,IF(K15="※","□","○"),(IF((I16-K16)&lt;0,IF(K15="※","■","●"),"△")))))</f>
      </c>
      <c r="K15" s="187">
        <f>IF(T9="","",T9)</f>
      </c>
      <c r="L15" s="168" t="s">
        <v>28</v>
      </c>
      <c r="M15" s="166">
        <f>IF(L16="","",IF(N16="","",IF((L16-N16)&gt;0,IF(N15="※","□","○"),(IF((L16-N16)&lt;0,IF(N15="※","■","●"),"△")))))</f>
      </c>
      <c r="N15" s="187">
        <f>IF(T11="","",T11)</f>
      </c>
      <c r="O15" s="168" t="s">
        <v>28</v>
      </c>
      <c r="P15" s="166">
        <f>IF(O16="","",IF(Q16="","",IF((O16-Q16)&gt;0,IF(Q15="※","□","○"),(IF((O16-Q16)&lt;0,IF(Q15="※","■","●"),"△")))))</f>
      </c>
      <c r="Q15" s="187">
        <f>IF(T13="","",T13)</f>
      </c>
      <c r="R15" s="168" t="s">
        <v>28</v>
      </c>
      <c r="S15" s="166" t="s">
        <v>28</v>
      </c>
      <c r="T15" s="167"/>
      <c r="U15" s="168"/>
      <c r="V15" s="166">
        <f>IF(U16="","",IF(W16="","",IF((U16-W16)&gt;0,IF(W15="※","□","○"),(IF((U16-W16)&lt;0,IF(W15="※","■","●"),"△")))))</f>
      </c>
      <c r="W15" s="169"/>
      <c r="X15" s="168"/>
      <c r="Y15" s="166">
        <f>IF(X16="","",IF(Z16="","",IF((X16-Z16)&gt;0,IF(Z15="※","□","○"),(IF((X16-Z16)&lt;0,IF(Z15="※","■","●"),"△")))))</f>
      </c>
      <c r="Z15" s="169"/>
      <c r="AA15" s="170" t="s">
        <v>30</v>
      </c>
      <c r="AB15" s="171"/>
      <c r="AC15" s="171" t="s">
        <v>30</v>
      </c>
      <c r="AD15" s="171" t="s">
        <v>30</v>
      </c>
      <c r="AE15" s="172" t="s">
        <v>13</v>
      </c>
      <c r="AF15" s="188" t="s">
        <v>30</v>
      </c>
      <c r="AG15" s="168"/>
      <c r="AH15" s="173"/>
      <c r="AI15" s="186"/>
      <c r="AK15" s="152" t="s">
        <v>13</v>
      </c>
      <c r="AN15" s="150">
        <f>IF(OR($D15="○",$D15="□"),1,0)</f>
        <v>0</v>
      </c>
      <c r="AO15" s="150">
        <f>IF(OR($G15="○",$G15="□"),1,0)</f>
        <v>0</v>
      </c>
      <c r="AP15" s="150">
        <f>IF(OR($J15="○",$J15="□"),1,0)</f>
        <v>0</v>
      </c>
      <c r="AQ15" s="150">
        <f>IF(OR($M15="○",$M15="□"),1,0)</f>
        <v>0</v>
      </c>
      <c r="AR15" s="150">
        <f>IF(OR($P15="○",$P15="□"),1,0)</f>
        <v>0</v>
      </c>
      <c r="AS15" s="150">
        <f>IF(OR($S15="○",$S15="□"),1,0)</f>
        <v>0</v>
      </c>
      <c r="AT15" s="150">
        <f>IF(OR($V15="○",$V15="□"),1,0)</f>
        <v>0</v>
      </c>
      <c r="AU15" s="150">
        <f>IF(OR($Y15="○",$Y15="□"),1,0)</f>
        <v>0</v>
      </c>
      <c r="AY15" s="150">
        <f>IF($D15="△",1,0)</f>
        <v>0</v>
      </c>
      <c r="AZ15" s="150">
        <f>IF($G15="△",1,0)</f>
        <v>0</v>
      </c>
      <c r="BA15" s="150">
        <f>IF($J15="△",1,0)</f>
        <v>0</v>
      </c>
      <c r="BB15" s="150">
        <f>IF($M15="△",1,0)</f>
        <v>0</v>
      </c>
      <c r="BC15" s="150">
        <f>IF($P15="△",1,0)</f>
        <v>0</v>
      </c>
      <c r="BD15" s="150">
        <f>IF($S15="△",1,0)</f>
        <v>0</v>
      </c>
      <c r="BE15" s="150">
        <f>IF($V15="△",1,0)</f>
        <v>0</v>
      </c>
      <c r="BF15" s="150">
        <f>IF($Y15="△",1,0)</f>
        <v>0</v>
      </c>
      <c r="BJ15" s="152">
        <f>IF($D15="●",1,IF($D15="■","-",0))</f>
        <v>0</v>
      </c>
      <c r="BK15" s="152">
        <f>IF($G15="●",1,IF($G15="■","-",0))</f>
        <v>0</v>
      </c>
      <c r="BL15" s="152">
        <f>IF($J15="●",1,IF($J15="■","-",0))</f>
        <v>0</v>
      </c>
      <c r="BM15" s="152">
        <f>IF($M15="●",1,IF($M15="■","-",0))</f>
        <v>0</v>
      </c>
      <c r="BN15" s="152">
        <f>IF($P15="●",1,IF($P15="■","-",0))</f>
        <v>0</v>
      </c>
      <c r="BO15" s="152">
        <f>IF($S15="●",1,IF($S15="■","-",0))</f>
        <v>0</v>
      </c>
      <c r="BP15" s="152">
        <f>IF($V15="●",1,IF($V15="■","-",0))</f>
        <v>0</v>
      </c>
      <c r="BQ15" s="152">
        <f>IF($Y15="●",1,IF($Y15="■","-",0))</f>
        <v>0</v>
      </c>
    </row>
    <row r="16" spans="2:40" ht="13.5">
      <c r="B16" s="314"/>
      <c r="C16" s="174">
        <f>IF(T6="","",T6)</f>
      </c>
      <c r="D16" s="175" t="s">
        <v>29</v>
      </c>
      <c r="E16" s="176">
        <f>IF(R6="","",R6)</f>
      </c>
      <c r="F16" s="190">
        <f>IF(T8="","",T8)</f>
      </c>
      <c r="G16" s="175" t="s">
        <v>29</v>
      </c>
      <c r="H16" s="176">
        <f>IF(R8="","",R8)</f>
      </c>
      <c r="I16" s="184">
        <f>IF(T10="","",T10)</f>
      </c>
      <c r="J16" s="175" t="s">
        <v>29</v>
      </c>
      <c r="K16" s="176">
        <f>IF(R10="","",R10)</f>
      </c>
      <c r="L16" s="184">
        <f>IF(T12="","",T12)</f>
      </c>
      <c r="M16" s="175" t="s">
        <v>29</v>
      </c>
      <c r="N16" s="176">
        <f>IF(R12="","",R12)</f>
      </c>
      <c r="O16" s="184">
        <f>IF(T14="","",T14)</f>
      </c>
      <c r="P16" s="175" t="s">
        <v>29</v>
      </c>
      <c r="Q16" s="176">
        <f>IF(R14="","",R14)</f>
      </c>
      <c r="R16" s="184"/>
      <c r="S16" s="175"/>
      <c r="T16" s="176"/>
      <c r="U16" s="177"/>
      <c r="V16" s="178" t="s">
        <v>29</v>
      </c>
      <c r="W16" s="179"/>
      <c r="X16" s="177"/>
      <c r="Y16" s="178" t="s">
        <v>29</v>
      </c>
      <c r="Z16" s="179"/>
      <c r="AA16" s="180">
        <f>IF(ISERROR(AJ16),0,AB16*3+AC16)</f>
        <v>0</v>
      </c>
      <c r="AB16" s="181">
        <f>SUM(AN15:AU15)</f>
        <v>0</v>
      </c>
      <c r="AC16" s="181">
        <f>SUM(AY15:BF15)</f>
        <v>0</v>
      </c>
      <c r="AD16" s="181">
        <f>SUM(BJ15:BQ15)</f>
        <v>0</v>
      </c>
      <c r="AE16" s="182">
        <f>IF(C16="",0,C16)+IF(F16="",0,F16)+IF(I16="",0,I16)+IF(L16="",0,L16)+IF(O16="",0,O16)+IF(R16="",0,R16)+IF(U16="",0,U16)+IF(X16="",0,X16)</f>
        <v>0</v>
      </c>
      <c r="AF16" s="183">
        <f>IF(E16="",0,E16)+IF(H16="",0,H16)+IF(K16="",0,K16)+IF(N16="",0,N16)+IF(Q16="",0,Q16)+IF(T16="",0,T16)+IF(W16="",0,W16)+IF(Z16="",0,Z16)</f>
        <v>0</v>
      </c>
      <c r="AG16" s="184">
        <f>AE16-AF16</f>
        <v>0</v>
      </c>
      <c r="AH16" s="185">
        <f>RANK(AI16,$AI$5:$AI$20,0)</f>
        <v>1</v>
      </c>
      <c r="AI16" s="186">
        <f t="shared" si="0"/>
        <v>0</v>
      </c>
      <c r="AJ16" s="151">
        <f>+BJ15+BK15+BL15+BM15+BN15+BO15+BP15+BQ15</f>
        <v>0</v>
      </c>
      <c r="AK16" s="152">
        <f>AB16+AC16+AD16</f>
        <v>0</v>
      </c>
      <c r="AL16" s="150">
        <f>B15</f>
        <v>0</v>
      </c>
      <c r="AN16" s="150" t="s">
        <v>30</v>
      </c>
    </row>
    <row r="17" spans="2:69" ht="13.5">
      <c r="B17" s="315">
        <f>'対戦表の作り方'!B8</f>
        <v>0</v>
      </c>
      <c r="C17" s="165" t="s">
        <v>28</v>
      </c>
      <c r="D17" s="166">
        <f>IF(C18="","",IF(E18="","",IF((C18-E18)&gt;0,IF(E17="※","□","○"),(IF((C18-E18)&lt;0,IF(E17="※","■","●"),"△")))))</f>
      </c>
      <c r="E17" s="187">
        <f>IF(W5="","",W5)</f>
      </c>
      <c r="F17" s="168" t="s">
        <v>28</v>
      </c>
      <c r="G17" s="166">
        <f>IF(F18="","",IF(H18="","",IF((F18-H18)&gt;0,IF(H17="※","□","○"),(IF((F18-H18)&lt;0,IF(H17="※","■","●"),"△")))))</f>
      </c>
      <c r="H17" s="187">
        <f>IF(W7="","",W7)</f>
      </c>
      <c r="I17" s="168" t="s">
        <v>28</v>
      </c>
      <c r="J17" s="166">
        <f>IF(I18="","",IF(K18="","",IF((I18-K18)&gt;0,IF(K17="※","□","○"),(IF((I18-K18)&lt;0,IF(K17="※","■","●"),"△")))))</f>
      </c>
      <c r="K17" s="187">
        <f>IF(W9="","",W9)</f>
      </c>
      <c r="L17" s="168" t="s">
        <v>28</v>
      </c>
      <c r="M17" s="166">
        <f>IF(L18="","",IF(N18="","",IF((L18-N18)&gt;0,IF(N17="※","□","○"),(IF((L18-N18)&lt;0,IF(N17="※","■","●"),"△")))))</f>
      </c>
      <c r="N17" s="187">
        <f>IF(W11="","",W11)</f>
      </c>
      <c r="O17" s="168" t="s">
        <v>28</v>
      </c>
      <c r="P17" s="166">
        <f>IF(O18="","",IF(Q18="","",IF((O18-Q18)&gt;0,IF(Q17="※","□","○"),(IF((O18-Q18)&lt;0,IF(Q17="※","■","●"),"△")))))</f>
      </c>
      <c r="Q17" s="187">
        <f>IF(W13="","",W13)</f>
      </c>
      <c r="R17" s="168" t="s">
        <v>28</v>
      </c>
      <c r="S17" s="166">
        <f>IF(R18="","",IF(T18="","",IF((R18-T18)&gt;0,IF(T17="※","□","○"),(IF((R18-T18)&lt;0,IF(T17="※","■","●"),"△")))))</f>
      </c>
      <c r="T17" s="187">
        <f>IF(W15="","",W15)</f>
      </c>
      <c r="U17" s="168" t="s">
        <v>28</v>
      </c>
      <c r="V17" s="166" t="s">
        <v>28</v>
      </c>
      <c r="W17" s="167"/>
      <c r="X17" s="168"/>
      <c r="Y17" s="166">
        <f>IF(X18="","",IF(Z18="","",IF((X18-Z18)&gt;0,IF(Z17="※","□","○"),(IF((X18-Z18)&lt;0,IF(Z17="※","■","●"),"△")))))</f>
      </c>
      <c r="Z17" s="169"/>
      <c r="AA17" s="170" t="s">
        <v>30</v>
      </c>
      <c r="AB17" s="171"/>
      <c r="AC17" s="171" t="s">
        <v>30</v>
      </c>
      <c r="AD17" s="171" t="s">
        <v>30</v>
      </c>
      <c r="AE17" s="172" t="s">
        <v>30</v>
      </c>
      <c r="AF17" s="188" t="s">
        <v>30</v>
      </c>
      <c r="AG17" s="168"/>
      <c r="AH17" s="173"/>
      <c r="AI17" s="186"/>
      <c r="AK17" s="152" t="s">
        <v>13</v>
      </c>
      <c r="AN17" s="150">
        <f>IF(OR($D17="○",$D17="□"),1,0)</f>
        <v>0</v>
      </c>
      <c r="AO17" s="150">
        <f>IF(OR($G17="○",$G17="□"),1,0)</f>
        <v>0</v>
      </c>
      <c r="AP17" s="150">
        <f>IF(OR($J17="○",$J17="□"),1,0)</f>
        <v>0</v>
      </c>
      <c r="AQ17" s="150">
        <f>IF(OR($M17="○",$M17="□"),1,0)</f>
        <v>0</v>
      </c>
      <c r="AR17" s="150">
        <f>IF(OR($P17="○",$P17="□"),1,0)</f>
        <v>0</v>
      </c>
      <c r="AS17" s="150">
        <f>IF(OR($S17="○",$S17="□"),1,0)</f>
        <v>0</v>
      </c>
      <c r="AT17" s="150">
        <f>IF(OR($V17="○",$V17="□"),1,0)</f>
        <v>0</v>
      </c>
      <c r="AU17" s="150">
        <f>IF(OR($Y17="○",$Y17="□"),1,0)</f>
        <v>0</v>
      </c>
      <c r="AY17" s="150">
        <f>IF($D17="△",1,0)</f>
        <v>0</v>
      </c>
      <c r="AZ17" s="150">
        <f>IF($G17="△",1,0)</f>
        <v>0</v>
      </c>
      <c r="BA17" s="150">
        <f>IF($J17="△",1,0)</f>
        <v>0</v>
      </c>
      <c r="BB17" s="150">
        <f>IF($M17="△",1,0)</f>
        <v>0</v>
      </c>
      <c r="BC17" s="150">
        <f>IF($P17="△",1,0)</f>
        <v>0</v>
      </c>
      <c r="BD17" s="150">
        <f>IF($S17="△",1,0)</f>
        <v>0</v>
      </c>
      <c r="BE17" s="150">
        <f>IF($V17="△",1,0)</f>
        <v>0</v>
      </c>
      <c r="BF17" s="150">
        <f>IF($Y17="△",1,0)</f>
        <v>0</v>
      </c>
      <c r="BJ17" s="152">
        <f>IF($D17="●",1,IF($D17="■","-",0))</f>
        <v>0</v>
      </c>
      <c r="BK17" s="152">
        <f>IF($G17="●",1,IF($G17="■","-",0))</f>
        <v>0</v>
      </c>
      <c r="BL17" s="152">
        <f>IF($J17="●",1,IF($J17="■","-",0))</f>
        <v>0</v>
      </c>
      <c r="BM17" s="152">
        <f>IF($M17="●",1,IF($M17="■","-",0))</f>
        <v>0</v>
      </c>
      <c r="BN17" s="152">
        <f>IF($P17="●",1,IF($P17="■","-",0))</f>
        <v>0</v>
      </c>
      <c r="BO17" s="152">
        <f>IF($S17="●",1,IF($S17="■","-",0))</f>
        <v>0</v>
      </c>
      <c r="BP17" s="152">
        <f>IF($V17="●",1,IF($V17="■","-",0))</f>
        <v>0</v>
      </c>
      <c r="BQ17" s="152">
        <f>IF($Y17="●",1,IF($Y17="■","-",0))</f>
        <v>0</v>
      </c>
    </row>
    <row r="18" spans="2:40" ht="13.5">
      <c r="B18" s="314"/>
      <c r="C18" s="174">
        <f>IF(W6="","",W6)</f>
      </c>
      <c r="D18" s="175" t="s">
        <v>29</v>
      </c>
      <c r="E18" s="176">
        <f>IF(U6="","",U6)</f>
      </c>
      <c r="F18" s="253">
        <f>IF(W8="","",W8)</f>
      </c>
      <c r="G18" s="175" t="s">
        <v>29</v>
      </c>
      <c r="H18" s="254">
        <f>IF(U8="","",U8)</f>
      </c>
      <c r="I18" s="184">
        <f>IF(W10="","",W10)</f>
      </c>
      <c r="J18" s="175" t="s">
        <v>29</v>
      </c>
      <c r="K18" s="176">
        <f>IF(U10="","",U10)</f>
      </c>
      <c r="L18" s="184">
        <f>IF(W12="","",W12)</f>
      </c>
      <c r="M18" s="175" t="s">
        <v>29</v>
      </c>
      <c r="N18" s="176">
        <f>IF(U12="","",U12)</f>
      </c>
      <c r="O18" s="184">
        <f>IF(W14="","",W14)</f>
      </c>
      <c r="P18" s="175" t="s">
        <v>29</v>
      </c>
      <c r="Q18" s="176">
        <f>IF(U14="","",U14)</f>
      </c>
      <c r="R18" s="184">
        <f>IF(W16="","",W16)</f>
      </c>
      <c r="S18" s="175" t="s">
        <v>29</v>
      </c>
      <c r="T18" s="176">
        <f>IF(U16="","",U16)</f>
      </c>
      <c r="U18" s="184"/>
      <c r="V18" s="175"/>
      <c r="W18" s="176"/>
      <c r="X18" s="177"/>
      <c r="Y18" s="178" t="s">
        <v>29</v>
      </c>
      <c r="Z18" s="179"/>
      <c r="AA18" s="180">
        <f>IF(ISERROR(AJ18),0,AB18*3+AC18)</f>
        <v>0</v>
      </c>
      <c r="AB18" s="181">
        <f>SUM(AN17:AU17)</f>
        <v>0</v>
      </c>
      <c r="AC18" s="181">
        <f>SUM(AY17:BF17)</f>
        <v>0</v>
      </c>
      <c r="AD18" s="181">
        <f>SUM(BJ17:BQ17)</f>
        <v>0</v>
      </c>
      <c r="AE18" s="182">
        <f>IF(C18="",0,C18)+IF(F18="",0,F18)+IF(I18="",0,I18)+IF(L18="",0,L18)+IF(O18="",0,O18)+IF(R18="",0,R18)+IF(U18="",0,U18)+IF(X18="",0,X18)</f>
        <v>0</v>
      </c>
      <c r="AF18" s="183">
        <f>IF(E18="",0,E18)+IF(H18="",0,H18)+IF(K18="",0,K18)+IF(N18="",0,N18)+IF(Q18="",0,Q18)+IF(T18="",0,T18)+IF(W18="",0,W18)+IF(Z18="",0,Z18)</f>
        <v>0</v>
      </c>
      <c r="AG18" s="184">
        <f>AE18-AF18</f>
        <v>0</v>
      </c>
      <c r="AH18" s="185">
        <f>RANK(AI18,$AI$5:$AI$20,0)</f>
        <v>1</v>
      </c>
      <c r="AI18" s="186">
        <f t="shared" si="0"/>
        <v>0</v>
      </c>
      <c r="AJ18" s="151">
        <f>+BJ17+BK17+BL17+BM17+BN17+BO17+BP17+BQ17</f>
        <v>0</v>
      </c>
      <c r="AK18" s="152">
        <f>AB18+AC18+AD18</f>
        <v>0</v>
      </c>
      <c r="AL18" s="150">
        <f>B17</f>
        <v>0</v>
      </c>
      <c r="AN18" s="150" t="s">
        <v>30</v>
      </c>
    </row>
    <row r="19" spans="2:69" ht="13.5">
      <c r="B19" s="315">
        <f>'対戦表の作り方'!B9</f>
        <v>0</v>
      </c>
      <c r="C19" s="165" t="s">
        <v>28</v>
      </c>
      <c r="D19" s="166">
        <f>IF(C20="","",IF(E20="","",IF((C20-E20)&gt;0,IF(E19="※","□","○"),(IF((C20-E20)&lt;0,IF(E19="※","■","●"),"△")))))</f>
      </c>
      <c r="E19" s="187">
        <f>IF(Z5="","",Z5)</f>
      </c>
      <c r="F19" s="168" t="s">
        <v>28</v>
      </c>
      <c r="G19" s="166">
        <f>IF(F20="","",IF(H20="","",IF((F20-H20)&gt;0,IF(H19="※","□","○"),(IF((F20-H20)&lt;0,IF(H19="※","■","●"),"△")))))</f>
      </c>
      <c r="H19" s="187">
        <f>IF(Z7="","",Z7)</f>
      </c>
      <c r="I19" s="168" t="s">
        <v>28</v>
      </c>
      <c r="J19" s="166">
        <f>IF(I20="","",IF(K20="","",IF((I20-K20)&gt;0,IF(K19="※","□","○"),(IF((I20-K20)&lt;0,IF(K19="※","■","●"),"△")))))</f>
      </c>
      <c r="K19" s="187">
        <f>IF(Z9="","",Z9)</f>
      </c>
      <c r="L19" s="168" t="s">
        <v>28</v>
      </c>
      <c r="M19" s="166">
        <f>IF(L20="","",IF(N20="","",IF((L20-N20)&gt;0,IF(N19="※","□","○"),(IF((L20-N20)&lt;0,IF(N19="※","■","●"),"△")))))</f>
      </c>
      <c r="N19" s="187">
        <f>IF(Z11="","",Z11)</f>
      </c>
      <c r="O19" s="168" t="s">
        <v>28</v>
      </c>
      <c r="P19" s="166">
        <f>IF(O20="","",IF(Q20="","",IF((O20-Q20)&gt;0,IF(Q19="※","□","○"),(IF((O20-Q20)&lt;0,IF(Q19="※","■","●"),"△")))))</f>
      </c>
      <c r="Q19" s="187">
        <f>IF(Z13="","",Z13)</f>
      </c>
      <c r="R19" s="168" t="s">
        <v>28</v>
      </c>
      <c r="S19" s="166">
        <f>IF(R20="","",IF(T20="","",IF((R20-T20)&gt;0,IF(T19="※","□","○"),(IF((R20-T20)&lt;0,IF(T19="※","■","●"),"△")))))</f>
      </c>
      <c r="T19" s="187">
        <f>IF(Z15="","",Z15)</f>
      </c>
      <c r="U19" s="168" t="s">
        <v>28</v>
      </c>
      <c r="V19" s="166">
        <f>IF(U20="","",IF(W20="","",IF((U20-W20)&gt;0,IF(W19="※","□","○"),(IF((U20-W20)&lt;0,IF(W19="※","■","●"),"△")))))</f>
      </c>
      <c r="W19" s="187">
        <f>IF(Z17="","",Z17)</f>
      </c>
      <c r="X19" s="168" t="s">
        <v>28</v>
      </c>
      <c r="Y19" s="166" t="s">
        <v>28</v>
      </c>
      <c r="Z19" s="167"/>
      <c r="AA19" s="170" t="s">
        <v>30</v>
      </c>
      <c r="AB19" s="171"/>
      <c r="AC19" s="171" t="s">
        <v>30</v>
      </c>
      <c r="AD19" s="171" t="s">
        <v>30</v>
      </c>
      <c r="AE19" s="172" t="s">
        <v>30</v>
      </c>
      <c r="AF19" s="188" t="s">
        <v>30</v>
      </c>
      <c r="AG19" s="168"/>
      <c r="AH19" s="173"/>
      <c r="AI19" s="186"/>
      <c r="AK19" s="152" t="s">
        <v>13</v>
      </c>
      <c r="AN19" s="150">
        <f>IF(OR($D19="○",$D19="□"),1,0)</f>
        <v>0</v>
      </c>
      <c r="AO19" s="150">
        <f>IF(OR($G19="○",$G19="□"),1,0)</f>
        <v>0</v>
      </c>
      <c r="AP19" s="150">
        <f>IF(OR($J19="○",$J19="□"),1,0)</f>
        <v>0</v>
      </c>
      <c r="AQ19" s="150">
        <f>IF(OR($M19="○",$M19="□"),1,0)</f>
        <v>0</v>
      </c>
      <c r="AR19" s="150">
        <f>IF(OR($P19="○",$P19="□"),1,0)</f>
        <v>0</v>
      </c>
      <c r="AS19" s="150">
        <f>IF(OR($S19="○",$S19="□"),1,0)</f>
        <v>0</v>
      </c>
      <c r="AT19" s="150">
        <f>IF(OR($V19="○",$V19="□"),1,0)</f>
        <v>0</v>
      </c>
      <c r="AU19" s="150">
        <f>IF(OR($Y19="○",$Y19="□"),1,0)</f>
        <v>0</v>
      </c>
      <c r="AY19" s="150">
        <f>IF($D19="△",1,0)</f>
        <v>0</v>
      </c>
      <c r="AZ19" s="150">
        <f>IF($G19="△",1,0)</f>
        <v>0</v>
      </c>
      <c r="BA19" s="150">
        <f>IF($J19="△",1,0)</f>
        <v>0</v>
      </c>
      <c r="BB19" s="150">
        <f>IF($M19="△",1,0)</f>
        <v>0</v>
      </c>
      <c r="BC19" s="150">
        <f>IF($P19="△",1,0)</f>
        <v>0</v>
      </c>
      <c r="BD19" s="150">
        <f>IF($S19="△",1,0)</f>
        <v>0</v>
      </c>
      <c r="BE19" s="150">
        <f>IF($V19="△",1,0)</f>
        <v>0</v>
      </c>
      <c r="BF19" s="150">
        <f>IF($Y19="△",1,0)</f>
        <v>0</v>
      </c>
      <c r="BJ19" s="152">
        <f>IF($D19="●",1,IF($D19="■","-",0))</f>
        <v>0</v>
      </c>
      <c r="BK19" s="152">
        <f>IF($G19="●",1,IF($G19="■","-",0))</f>
        <v>0</v>
      </c>
      <c r="BL19" s="152">
        <f>IF($J19="●",1,IF($J19="■","-",0))</f>
        <v>0</v>
      </c>
      <c r="BM19" s="152">
        <f>IF($M19="●",1,IF($M19="■","-",0))</f>
        <v>0</v>
      </c>
      <c r="BN19" s="152">
        <f>IF($P19="●",1,IF($P19="■","-",0))</f>
        <v>0</v>
      </c>
      <c r="BO19" s="152">
        <f>IF($S19="●",1,IF($S19="■","-",0))</f>
        <v>0</v>
      </c>
      <c r="BP19" s="152">
        <f>IF($V19="●",1,IF($V19="■","-",0))</f>
        <v>0</v>
      </c>
      <c r="BQ19" s="152">
        <f>IF($Y19="●",1,IF($Y19="■","-",0))</f>
        <v>0</v>
      </c>
    </row>
    <row r="20" spans="2:40" ht="13.5">
      <c r="B20" s="318"/>
      <c r="C20" s="191">
        <f>IF(Z6="","",Z6)</f>
      </c>
      <c r="D20" s="145" t="s">
        <v>29</v>
      </c>
      <c r="E20" s="146">
        <f>IF(X6="","",X6)</f>
      </c>
      <c r="F20" s="192">
        <f>IF(Z8="","",Z8)</f>
      </c>
      <c r="G20" s="145" t="s">
        <v>29</v>
      </c>
      <c r="H20" s="146">
        <f>IF(X8="","",X8)</f>
      </c>
      <c r="I20" s="193">
        <f>IF(Z10="","",Z10)</f>
      </c>
      <c r="J20" s="145" t="s">
        <v>29</v>
      </c>
      <c r="K20" s="146">
        <f>IF(X10="","",X10)</f>
      </c>
      <c r="L20" s="193">
        <f>IF(Z12="","",Z12)</f>
      </c>
      <c r="M20" s="145" t="s">
        <v>29</v>
      </c>
      <c r="N20" s="146">
        <f>IF(X12="","",X12)</f>
      </c>
      <c r="O20" s="193">
        <f>IF(Z14="","",Z14)</f>
      </c>
      <c r="P20" s="145" t="s">
        <v>29</v>
      </c>
      <c r="Q20" s="146">
        <f>IF(X14="","",X14)</f>
      </c>
      <c r="R20" s="193">
        <f>IF(Z16="","",Z16)</f>
      </c>
      <c r="S20" s="145" t="s">
        <v>29</v>
      </c>
      <c r="T20" s="146">
        <f>IF(X16="","",X16)</f>
      </c>
      <c r="U20" s="193">
        <f>IF(Z18="","",Z18)</f>
      </c>
      <c r="V20" s="145" t="s">
        <v>29</v>
      </c>
      <c r="W20" s="146">
        <f>IF(X18="","",X18)</f>
      </c>
      <c r="X20" s="193"/>
      <c r="Y20" s="145"/>
      <c r="Z20" s="146"/>
      <c r="AA20" s="180">
        <f>IF(ISERROR(AJ20),0,AB20*3+AC20)</f>
        <v>0</v>
      </c>
      <c r="AB20" s="181">
        <f>SUM(AN19:AU19)</f>
        <v>0</v>
      </c>
      <c r="AC20" s="181">
        <f>SUM(AY19:BF19)</f>
        <v>0</v>
      </c>
      <c r="AD20" s="181">
        <f>SUM(BJ19:BQ19)</f>
        <v>0</v>
      </c>
      <c r="AE20" s="182">
        <f>IF(C20="",0,C20)+IF(F20="",0,F20)+IF(I20="",0,I20)+IF(L20="",0,L20)+IF(O20="",0,O20)+IF(R20="",0,R20)+IF(U20="",0,U20)+IF(X20="",0,X20)</f>
        <v>0</v>
      </c>
      <c r="AF20" s="183">
        <f>IF(E20="",0,E20)+IF(H20="",0,H20)+IF(K20="",0,K20)+IF(N20="",0,N20)+IF(Q20="",0,Q20)+IF(T20="",0,T20)+IF(W20="",0,W20)+IF(Z20="",0,Z20)</f>
        <v>0</v>
      </c>
      <c r="AG20" s="184">
        <f>AE20-AF20</f>
        <v>0</v>
      </c>
      <c r="AH20" s="185">
        <f>RANK(AI20,$AI$5:$AI$20,0)</f>
        <v>1</v>
      </c>
      <c r="AI20" s="186">
        <f t="shared" si="0"/>
        <v>0</v>
      </c>
      <c r="AJ20" s="151">
        <f>+BJ19+BK19+BL19+BM19+BN19+BO19+BP19+BQ19</f>
        <v>0</v>
      </c>
      <c r="AK20" s="152">
        <f>AB20+AC20+AD20</f>
        <v>0</v>
      </c>
      <c r="AL20" s="150">
        <f>B19</f>
        <v>0</v>
      </c>
      <c r="AN20" s="150" t="s">
        <v>30</v>
      </c>
    </row>
    <row r="21" spans="2:35" ht="17.25">
      <c r="B21" s="23" t="s">
        <v>36</v>
      </c>
      <c r="C21" s="331"/>
      <c r="D21" s="317"/>
      <c r="E21" s="194"/>
      <c r="F21" s="316"/>
      <c r="G21" s="317"/>
      <c r="H21" s="194"/>
      <c r="I21" s="316"/>
      <c r="J21" s="317"/>
      <c r="K21" s="194"/>
      <c r="L21" s="316"/>
      <c r="M21" s="317"/>
      <c r="N21" s="194"/>
      <c r="O21" s="316"/>
      <c r="P21" s="317"/>
      <c r="Q21" s="194"/>
      <c r="R21" s="319"/>
      <c r="S21" s="317"/>
      <c r="T21" s="194"/>
      <c r="U21" s="316"/>
      <c r="V21" s="317"/>
      <c r="W21" s="194"/>
      <c r="X21" s="316"/>
      <c r="Y21" s="317"/>
      <c r="Z21" s="194"/>
      <c r="AA21" s="195"/>
      <c r="AB21" s="196"/>
      <c r="AC21" s="196"/>
      <c r="AD21" s="196"/>
      <c r="AE21" s="197"/>
      <c r="AF21" s="196"/>
      <c r="AG21" s="196"/>
      <c r="AH21" s="198"/>
      <c r="AI21" s="31"/>
    </row>
    <row r="22" spans="2:35" ht="17.25">
      <c r="B22" s="199"/>
      <c r="C22" s="332"/>
      <c r="D22" s="330"/>
      <c r="E22" s="194"/>
      <c r="F22" s="329"/>
      <c r="G22" s="330"/>
      <c r="H22" s="194"/>
      <c r="I22" s="329"/>
      <c r="J22" s="330"/>
      <c r="K22" s="194"/>
      <c r="L22" s="329"/>
      <c r="M22" s="330"/>
      <c r="N22" s="194"/>
      <c r="O22" s="329"/>
      <c r="P22" s="330"/>
      <c r="Q22" s="194"/>
      <c r="R22" s="333"/>
      <c r="S22" s="330"/>
      <c r="T22" s="194"/>
      <c r="U22" s="329"/>
      <c r="V22" s="330"/>
      <c r="W22" s="194"/>
      <c r="X22" s="329"/>
      <c r="Y22" s="330"/>
      <c r="Z22" s="194"/>
      <c r="AA22" s="200" t="s">
        <v>64</v>
      </c>
      <c r="AB22" s="201"/>
      <c r="AC22" s="202"/>
      <c r="AD22" s="201"/>
      <c r="AE22" s="203"/>
      <c r="AF22" s="201"/>
      <c r="AG22" s="201"/>
      <c r="AH22" s="204"/>
      <c r="AI22" s="31"/>
    </row>
    <row r="23" spans="2:35" ht="17.25">
      <c r="B23" s="199"/>
      <c r="C23" s="332"/>
      <c r="D23" s="330"/>
      <c r="E23" s="194"/>
      <c r="F23" s="329"/>
      <c r="G23" s="330"/>
      <c r="H23" s="205"/>
      <c r="I23" s="329"/>
      <c r="J23" s="330"/>
      <c r="K23" s="194"/>
      <c r="L23" s="329"/>
      <c r="M23" s="330"/>
      <c r="N23" s="194"/>
      <c r="O23" s="329"/>
      <c r="P23" s="330"/>
      <c r="Q23" s="194"/>
      <c r="R23" s="333"/>
      <c r="S23" s="330"/>
      <c r="T23" s="205"/>
      <c r="U23" s="329"/>
      <c r="V23" s="330"/>
      <c r="W23" s="194"/>
      <c r="X23" s="329"/>
      <c r="Y23" s="330"/>
      <c r="Z23" s="205"/>
      <c r="AA23" s="206" t="s">
        <v>65</v>
      </c>
      <c r="AB23" s="201"/>
      <c r="AC23" s="202"/>
      <c r="AD23" s="201"/>
      <c r="AE23" s="203"/>
      <c r="AF23" s="201"/>
      <c r="AG23" s="201"/>
      <c r="AH23" s="204"/>
      <c r="AI23" s="31"/>
    </row>
    <row r="24" spans="2:35" ht="17.25">
      <c r="B24" s="199"/>
      <c r="C24" s="332"/>
      <c r="D24" s="330"/>
      <c r="E24" s="194"/>
      <c r="F24" s="329"/>
      <c r="G24" s="330"/>
      <c r="H24" s="205"/>
      <c r="I24" s="329"/>
      <c r="J24" s="330"/>
      <c r="K24" s="194"/>
      <c r="L24" s="329"/>
      <c r="M24" s="330"/>
      <c r="N24" s="194"/>
      <c r="O24" s="329"/>
      <c r="P24" s="330"/>
      <c r="Q24" s="194"/>
      <c r="R24" s="333"/>
      <c r="S24" s="330"/>
      <c r="T24" s="205"/>
      <c r="U24" s="329"/>
      <c r="V24" s="330"/>
      <c r="W24" s="194"/>
      <c r="X24" s="329"/>
      <c r="Y24" s="330"/>
      <c r="Z24" s="205"/>
      <c r="AA24" s="206" t="s">
        <v>66</v>
      </c>
      <c r="AB24" s="201"/>
      <c r="AC24" s="202"/>
      <c r="AD24" s="201"/>
      <c r="AE24" s="203"/>
      <c r="AF24" s="201"/>
      <c r="AG24" s="201"/>
      <c r="AH24" s="204"/>
      <c r="AI24" s="31"/>
    </row>
    <row r="25" spans="2:35" ht="17.25">
      <c r="B25" s="199"/>
      <c r="C25" s="332"/>
      <c r="D25" s="330"/>
      <c r="E25" s="194"/>
      <c r="F25" s="329"/>
      <c r="G25" s="330"/>
      <c r="H25" s="194"/>
      <c r="I25" s="329"/>
      <c r="J25" s="330"/>
      <c r="K25" s="194"/>
      <c r="L25" s="329"/>
      <c r="M25" s="330"/>
      <c r="N25" s="194"/>
      <c r="O25" s="329"/>
      <c r="P25" s="330"/>
      <c r="Q25" s="194"/>
      <c r="R25" s="333"/>
      <c r="S25" s="330"/>
      <c r="T25" s="205"/>
      <c r="U25" s="329"/>
      <c r="V25" s="330"/>
      <c r="W25" s="194"/>
      <c r="X25" s="329"/>
      <c r="Y25" s="330"/>
      <c r="Z25" s="205"/>
      <c r="AA25" s="207"/>
      <c r="AB25" s="201"/>
      <c r="AC25" s="201"/>
      <c r="AD25" s="201"/>
      <c r="AE25" s="203"/>
      <c r="AF25" s="201"/>
      <c r="AG25" s="201"/>
      <c r="AH25" s="204"/>
      <c r="AI25" s="31"/>
    </row>
    <row r="26" spans="2:35" ht="17.25">
      <c r="B26" s="199"/>
      <c r="C26" s="332"/>
      <c r="D26" s="330"/>
      <c r="E26" s="205"/>
      <c r="F26" s="329"/>
      <c r="G26" s="330"/>
      <c r="H26" s="194"/>
      <c r="I26" s="329"/>
      <c r="J26" s="330"/>
      <c r="K26" s="194"/>
      <c r="L26" s="329"/>
      <c r="M26" s="330"/>
      <c r="N26" s="194"/>
      <c r="O26" s="329"/>
      <c r="P26" s="330"/>
      <c r="Q26" s="194"/>
      <c r="R26" s="333"/>
      <c r="S26" s="330"/>
      <c r="T26" s="205"/>
      <c r="U26" s="329"/>
      <c r="V26" s="330"/>
      <c r="W26" s="194"/>
      <c r="X26" s="329"/>
      <c r="Y26" s="330"/>
      <c r="Z26" s="205"/>
      <c r="AA26" s="206" t="s">
        <v>43</v>
      </c>
      <c r="AB26" s="201"/>
      <c r="AC26" s="201"/>
      <c r="AD26" s="201"/>
      <c r="AE26" s="203"/>
      <c r="AF26" s="201"/>
      <c r="AG26" s="201"/>
      <c r="AH26" s="204"/>
      <c r="AI26" s="31"/>
    </row>
    <row r="27" spans="2:35" ht="17.25">
      <c r="B27" s="32"/>
      <c r="C27" s="332"/>
      <c r="D27" s="330"/>
      <c r="E27" s="194"/>
      <c r="F27" s="329"/>
      <c r="G27" s="330"/>
      <c r="H27" s="194"/>
      <c r="I27" s="329"/>
      <c r="J27" s="330"/>
      <c r="K27" s="194"/>
      <c r="L27" s="329"/>
      <c r="M27" s="330"/>
      <c r="N27" s="194"/>
      <c r="O27" s="329"/>
      <c r="P27" s="330"/>
      <c r="Q27" s="194"/>
      <c r="R27" s="329"/>
      <c r="S27" s="330"/>
      <c r="T27" s="205"/>
      <c r="U27" s="329"/>
      <c r="V27" s="330"/>
      <c r="W27" s="194"/>
      <c r="X27" s="329"/>
      <c r="Y27" s="330"/>
      <c r="Z27" s="205"/>
      <c r="AA27" s="206"/>
      <c r="AB27" s="202"/>
      <c r="AC27" s="208"/>
      <c r="AD27" s="201"/>
      <c r="AE27" s="203"/>
      <c r="AF27" s="201"/>
      <c r="AG27" s="201"/>
      <c r="AH27" s="204"/>
      <c r="AI27" s="31"/>
    </row>
    <row r="28" spans="2:35" ht="17.25">
      <c r="B28" s="32"/>
      <c r="C28" s="332"/>
      <c r="D28" s="330"/>
      <c r="E28" s="194"/>
      <c r="F28" s="329"/>
      <c r="G28" s="330"/>
      <c r="H28" s="194"/>
      <c r="I28" s="329"/>
      <c r="J28" s="330"/>
      <c r="K28" s="205"/>
      <c r="L28" s="329"/>
      <c r="M28" s="330"/>
      <c r="N28" s="194"/>
      <c r="O28" s="329"/>
      <c r="P28" s="330"/>
      <c r="Q28" s="205"/>
      <c r="R28" s="329"/>
      <c r="S28" s="330"/>
      <c r="T28" s="205"/>
      <c r="U28" s="329"/>
      <c r="V28" s="330"/>
      <c r="W28" s="205"/>
      <c r="X28" s="329"/>
      <c r="Y28" s="330"/>
      <c r="Z28" s="205"/>
      <c r="AA28" s="206"/>
      <c r="AB28" s="209"/>
      <c r="AC28" s="210"/>
      <c r="AD28" s="201"/>
      <c r="AE28" s="203"/>
      <c r="AF28" s="201"/>
      <c r="AG28" s="201"/>
      <c r="AH28" s="204"/>
      <c r="AI28" s="31"/>
    </row>
    <row r="29" spans="2:35" ht="17.25">
      <c r="B29" s="32"/>
      <c r="C29" s="332"/>
      <c r="D29" s="330"/>
      <c r="E29" s="194"/>
      <c r="F29" s="329"/>
      <c r="G29" s="330"/>
      <c r="H29" s="194"/>
      <c r="I29" s="329"/>
      <c r="J29" s="330"/>
      <c r="K29" s="194"/>
      <c r="L29" s="329"/>
      <c r="M29" s="330"/>
      <c r="N29" s="194"/>
      <c r="O29" s="329"/>
      <c r="P29" s="330"/>
      <c r="Q29" s="194"/>
      <c r="R29" s="329"/>
      <c r="S29" s="330"/>
      <c r="T29" s="205"/>
      <c r="U29" s="329"/>
      <c r="V29" s="330"/>
      <c r="W29" s="194"/>
      <c r="X29" s="329"/>
      <c r="Y29" s="330"/>
      <c r="Z29" s="194"/>
      <c r="AA29" s="206"/>
      <c r="AB29" s="209"/>
      <c r="AC29" s="201"/>
      <c r="AD29" s="201"/>
      <c r="AE29" s="203"/>
      <c r="AF29" s="201"/>
      <c r="AG29" s="201"/>
      <c r="AH29" s="204"/>
      <c r="AI29" s="31"/>
    </row>
    <row r="30" spans="2:35" ht="17.25">
      <c r="B30" s="32"/>
      <c r="C30" s="334"/>
      <c r="D30" s="335"/>
      <c r="E30" s="211"/>
      <c r="F30" s="329"/>
      <c r="G30" s="330"/>
      <c r="H30" s="194"/>
      <c r="I30" s="329"/>
      <c r="J30" s="330"/>
      <c r="K30" s="194"/>
      <c r="L30" s="329"/>
      <c r="M30" s="330"/>
      <c r="N30" s="194"/>
      <c r="O30" s="329"/>
      <c r="P30" s="330"/>
      <c r="Q30" s="194"/>
      <c r="R30" s="329"/>
      <c r="S30" s="330"/>
      <c r="T30" s="205"/>
      <c r="U30" s="329"/>
      <c r="V30" s="330"/>
      <c r="W30" s="194"/>
      <c r="X30" s="329"/>
      <c r="Y30" s="330"/>
      <c r="Z30" s="194"/>
      <c r="AA30" s="206" t="s">
        <v>67</v>
      </c>
      <c r="AB30" s="209"/>
      <c r="AC30" s="208" t="s">
        <v>68</v>
      </c>
      <c r="AD30" s="201"/>
      <c r="AE30" s="203"/>
      <c r="AF30" s="201"/>
      <c r="AG30" s="201"/>
      <c r="AH30" s="204"/>
      <c r="AI30" s="31"/>
    </row>
    <row r="31" spans="2:35" ht="17.25">
      <c r="B31" s="32"/>
      <c r="C31" s="334"/>
      <c r="D31" s="335"/>
      <c r="E31" s="211"/>
      <c r="F31" s="329"/>
      <c r="G31" s="330"/>
      <c r="H31" s="194"/>
      <c r="I31" s="329"/>
      <c r="J31" s="330"/>
      <c r="K31" s="194"/>
      <c r="L31" s="329"/>
      <c r="M31" s="330"/>
      <c r="N31" s="194"/>
      <c r="O31" s="329"/>
      <c r="P31" s="330"/>
      <c r="Q31" s="194"/>
      <c r="R31" s="329"/>
      <c r="S31" s="330"/>
      <c r="T31" s="205"/>
      <c r="U31" s="329"/>
      <c r="V31" s="330"/>
      <c r="W31" s="194"/>
      <c r="X31" s="329"/>
      <c r="Y31" s="330"/>
      <c r="Z31" s="194"/>
      <c r="AA31" s="206"/>
      <c r="AB31" s="212"/>
      <c r="AC31" s="208"/>
      <c r="AD31" s="201"/>
      <c r="AE31" s="203"/>
      <c r="AF31" s="213"/>
      <c r="AG31" s="201"/>
      <c r="AH31" s="204"/>
      <c r="AI31" s="31"/>
    </row>
    <row r="32" spans="2:35" ht="17.25">
      <c r="B32" s="32"/>
      <c r="C32" s="334"/>
      <c r="D32" s="335"/>
      <c r="E32" s="211"/>
      <c r="F32" s="329"/>
      <c r="G32" s="330"/>
      <c r="H32" s="194"/>
      <c r="I32" s="329"/>
      <c r="J32" s="330"/>
      <c r="K32" s="194"/>
      <c r="L32" s="329"/>
      <c r="M32" s="330"/>
      <c r="N32" s="194"/>
      <c r="O32" s="329"/>
      <c r="P32" s="330"/>
      <c r="Q32" s="194"/>
      <c r="R32" s="329"/>
      <c r="S32" s="330"/>
      <c r="T32" s="194"/>
      <c r="U32" s="329"/>
      <c r="V32" s="330"/>
      <c r="W32" s="194"/>
      <c r="X32" s="329"/>
      <c r="Y32" s="330"/>
      <c r="Z32" s="194"/>
      <c r="AA32" s="206"/>
      <c r="AB32" s="209"/>
      <c r="AC32" s="209"/>
      <c r="AD32" s="201"/>
      <c r="AE32" s="203"/>
      <c r="AF32" s="201"/>
      <c r="AG32" s="201"/>
      <c r="AH32" s="204"/>
      <c r="AI32" s="31"/>
    </row>
    <row r="33" spans="2:35" ht="17.25">
      <c r="B33" s="32"/>
      <c r="C33" s="334"/>
      <c r="D33" s="335"/>
      <c r="E33" s="211"/>
      <c r="F33" s="329"/>
      <c r="G33" s="330"/>
      <c r="H33" s="194"/>
      <c r="I33" s="329"/>
      <c r="J33" s="330"/>
      <c r="K33" s="194"/>
      <c r="L33" s="329"/>
      <c r="M33" s="330"/>
      <c r="N33" s="194"/>
      <c r="O33" s="329"/>
      <c r="P33" s="330"/>
      <c r="Q33" s="194"/>
      <c r="R33" s="329"/>
      <c r="S33" s="330"/>
      <c r="T33" s="194"/>
      <c r="U33" s="329"/>
      <c r="V33" s="330"/>
      <c r="W33" s="194"/>
      <c r="X33" s="329"/>
      <c r="Y33" s="330"/>
      <c r="Z33" s="194"/>
      <c r="AA33" s="207"/>
      <c r="AB33" s="214"/>
      <c r="AC33" s="214"/>
      <c r="AD33" s="214"/>
      <c r="AE33" s="215"/>
      <c r="AF33" s="214"/>
      <c r="AG33" s="201"/>
      <c r="AH33" s="204"/>
      <c r="AI33" s="31"/>
    </row>
    <row r="34" spans="2:35" ht="17.25">
      <c r="B34" s="32"/>
      <c r="C34" s="334"/>
      <c r="D34" s="335"/>
      <c r="E34" s="211"/>
      <c r="F34" s="329"/>
      <c r="G34" s="330"/>
      <c r="H34" s="194"/>
      <c r="I34" s="329"/>
      <c r="J34" s="330"/>
      <c r="K34" s="205"/>
      <c r="L34" s="329"/>
      <c r="M34" s="330"/>
      <c r="N34" s="205"/>
      <c r="O34" s="329"/>
      <c r="P34" s="330"/>
      <c r="Q34" s="205"/>
      <c r="R34" s="329"/>
      <c r="S34" s="330"/>
      <c r="T34" s="205"/>
      <c r="U34" s="329"/>
      <c r="V34" s="330"/>
      <c r="W34" s="205"/>
      <c r="X34" s="329"/>
      <c r="Y34" s="330"/>
      <c r="Z34" s="205"/>
      <c r="AA34" s="207"/>
      <c r="AB34" s="214"/>
      <c r="AC34" s="214"/>
      <c r="AD34" s="214"/>
      <c r="AE34" s="215"/>
      <c r="AF34" s="214"/>
      <c r="AG34" s="201"/>
      <c r="AH34" s="204"/>
      <c r="AI34" s="31"/>
    </row>
    <row r="35" spans="2:35" ht="17.25">
      <c r="B35" s="32"/>
      <c r="C35" s="249"/>
      <c r="D35" s="250"/>
      <c r="E35" s="211"/>
      <c r="F35" s="248"/>
      <c r="G35" s="247"/>
      <c r="H35" s="194"/>
      <c r="I35" s="248"/>
      <c r="J35" s="247"/>
      <c r="K35" s="205"/>
      <c r="L35" s="248"/>
      <c r="M35" s="247"/>
      <c r="N35" s="205"/>
      <c r="O35" s="248"/>
      <c r="P35" s="247"/>
      <c r="Q35" s="205"/>
      <c r="R35" s="248"/>
      <c r="S35" s="247"/>
      <c r="T35" s="205"/>
      <c r="U35" s="248"/>
      <c r="V35" s="247"/>
      <c r="W35" s="205"/>
      <c r="X35" s="248"/>
      <c r="Y35" s="247"/>
      <c r="Z35" s="205"/>
      <c r="AA35" s="207"/>
      <c r="AB35" s="214"/>
      <c r="AC35" s="214"/>
      <c r="AD35" s="214"/>
      <c r="AE35" s="215"/>
      <c r="AF35" s="214"/>
      <c r="AG35" s="201"/>
      <c r="AH35" s="204"/>
      <c r="AI35" s="31"/>
    </row>
    <row r="36" spans="2:35" ht="17.25">
      <c r="B36" s="32"/>
      <c r="C36" s="249"/>
      <c r="D36" s="250"/>
      <c r="E36" s="211"/>
      <c r="F36" s="248"/>
      <c r="G36" s="247"/>
      <c r="H36" s="194"/>
      <c r="I36" s="248"/>
      <c r="J36" s="247"/>
      <c r="K36" s="205"/>
      <c r="L36" s="248"/>
      <c r="M36" s="247"/>
      <c r="N36" s="205"/>
      <c r="O36" s="248"/>
      <c r="P36" s="247"/>
      <c r="Q36" s="205"/>
      <c r="R36" s="248"/>
      <c r="S36" s="247"/>
      <c r="T36" s="205"/>
      <c r="U36" s="248"/>
      <c r="V36" s="247"/>
      <c r="W36" s="205"/>
      <c r="X36" s="248"/>
      <c r="Y36" s="247"/>
      <c r="Z36" s="205"/>
      <c r="AA36" s="207"/>
      <c r="AB36" s="214"/>
      <c r="AC36" s="214"/>
      <c r="AD36" s="214"/>
      <c r="AE36" s="215"/>
      <c r="AF36" s="214"/>
      <c r="AG36" s="201"/>
      <c r="AH36" s="204"/>
      <c r="AI36" s="31"/>
    </row>
    <row r="37" spans="2:35" ht="17.25">
      <c r="B37" s="32"/>
      <c r="C37" s="249"/>
      <c r="D37" s="250"/>
      <c r="E37" s="211"/>
      <c r="F37" s="248"/>
      <c r="G37" s="247"/>
      <c r="H37" s="194"/>
      <c r="I37" s="248"/>
      <c r="J37" s="247"/>
      <c r="K37" s="205"/>
      <c r="L37" s="248"/>
      <c r="M37" s="247"/>
      <c r="N37" s="205"/>
      <c r="O37" s="248"/>
      <c r="P37" s="247"/>
      <c r="Q37" s="205"/>
      <c r="R37" s="248"/>
      <c r="S37" s="247"/>
      <c r="T37" s="205"/>
      <c r="U37" s="248"/>
      <c r="V37" s="247"/>
      <c r="W37" s="205"/>
      <c r="X37" s="248"/>
      <c r="Y37" s="247"/>
      <c r="Z37" s="205"/>
      <c r="AA37" s="207"/>
      <c r="AB37" s="214"/>
      <c r="AC37" s="214"/>
      <c r="AD37" s="214"/>
      <c r="AE37" s="215"/>
      <c r="AF37" s="214"/>
      <c r="AG37" s="201"/>
      <c r="AH37" s="204"/>
      <c r="AI37" s="31"/>
    </row>
    <row r="38" spans="2:35" ht="17.25">
      <c r="B38" s="270" t="s">
        <v>94</v>
      </c>
      <c r="C38" s="264"/>
      <c r="D38" s="265"/>
      <c r="E38" s="266"/>
      <c r="F38" s="261"/>
      <c r="G38" s="260"/>
      <c r="H38" s="267"/>
      <c r="I38" s="261"/>
      <c r="J38" s="260"/>
      <c r="K38" s="268"/>
      <c r="L38" s="261"/>
      <c r="M38" s="260"/>
      <c r="N38" s="268"/>
      <c r="O38" s="261"/>
      <c r="P38" s="260"/>
      <c r="Q38" s="268"/>
      <c r="R38" s="261"/>
      <c r="S38" s="260"/>
      <c r="T38" s="268"/>
      <c r="U38" s="261"/>
      <c r="V38" s="260"/>
      <c r="W38" s="268"/>
      <c r="X38" s="261"/>
      <c r="Y38" s="260"/>
      <c r="Z38" s="268"/>
      <c r="AA38" s="195"/>
      <c r="AB38" s="196"/>
      <c r="AC38" s="196"/>
      <c r="AD38" s="196"/>
      <c r="AE38" s="197"/>
      <c r="AF38" s="196"/>
      <c r="AG38" s="196"/>
      <c r="AH38" s="198"/>
      <c r="AI38" s="31"/>
    </row>
    <row r="39" spans="2:35" ht="17.25">
      <c r="B39" s="32"/>
      <c r="C39" s="249"/>
      <c r="D39" s="250"/>
      <c r="E39" s="211"/>
      <c r="F39" s="248"/>
      <c r="G39" s="247"/>
      <c r="H39" s="194"/>
      <c r="I39" s="248"/>
      <c r="J39" s="247"/>
      <c r="K39" s="205"/>
      <c r="L39" s="248"/>
      <c r="M39" s="247"/>
      <c r="N39" s="205"/>
      <c r="O39" s="248"/>
      <c r="P39" s="247"/>
      <c r="Q39" s="205"/>
      <c r="R39" s="248"/>
      <c r="S39" s="247"/>
      <c r="T39" s="205"/>
      <c r="U39" s="248"/>
      <c r="V39" s="247"/>
      <c r="W39" s="205"/>
      <c r="X39" s="248"/>
      <c r="Y39" s="247"/>
      <c r="Z39" s="205"/>
      <c r="AA39" s="207"/>
      <c r="AB39" s="214"/>
      <c r="AC39" s="214"/>
      <c r="AD39" s="214"/>
      <c r="AE39" s="215"/>
      <c r="AF39" s="214"/>
      <c r="AG39" s="201"/>
      <c r="AH39" s="204"/>
      <c r="AI39" s="31"/>
    </row>
    <row r="40" spans="2:35" ht="17.25">
      <c r="B40" s="32"/>
      <c r="C40" s="249"/>
      <c r="D40" s="250"/>
      <c r="E40" s="211"/>
      <c r="F40" s="248"/>
      <c r="G40" s="247"/>
      <c r="H40" s="194"/>
      <c r="I40" s="248"/>
      <c r="J40" s="247"/>
      <c r="K40" s="205"/>
      <c r="L40" s="248"/>
      <c r="M40" s="247"/>
      <c r="N40" s="205"/>
      <c r="O40" s="248"/>
      <c r="P40" s="247"/>
      <c r="Q40" s="205"/>
      <c r="R40" s="248"/>
      <c r="S40" s="247"/>
      <c r="T40" s="205"/>
      <c r="U40" s="248"/>
      <c r="V40" s="247"/>
      <c r="W40" s="205"/>
      <c r="X40" s="248"/>
      <c r="Y40" s="247"/>
      <c r="Z40" s="205"/>
      <c r="AA40" s="207"/>
      <c r="AB40" s="214"/>
      <c r="AC40" s="214"/>
      <c r="AD40" s="214"/>
      <c r="AE40" s="215"/>
      <c r="AF40" s="214"/>
      <c r="AG40" s="201"/>
      <c r="AH40" s="204"/>
      <c r="AI40" s="31"/>
    </row>
    <row r="41" spans="2:35" ht="17.25">
      <c r="B41" s="32"/>
      <c r="C41" s="249"/>
      <c r="D41" s="250"/>
      <c r="E41" s="211"/>
      <c r="F41" s="248"/>
      <c r="G41" s="247"/>
      <c r="H41" s="194"/>
      <c r="I41" s="248"/>
      <c r="J41" s="247"/>
      <c r="K41" s="205"/>
      <c r="L41" s="248"/>
      <c r="M41" s="247"/>
      <c r="N41" s="205"/>
      <c r="O41" s="248"/>
      <c r="P41" s="247"/>
      <c r="Q41" s="205"/>
      <c r="R41" s="248"/>
      <c r="S41" s="247"/>
      <c r="T41" s="205"/>
      <c r="U41" s="248"/>
      <c r="V41" s="247"/>
      <c r="W41" s="205"/>
      <c r="X41" s="248"/>
      <c r="Y41" s="247"/>
      <c r="Z41" s="205"/>
      <c r="AA41" s="207"/>
      <c r="AB41" s="214"/>
      <c r="AC41" s="214"/>
      <c r="AD41" s="214"/>
      <c r="AE41" s="215"/>
      <c r="AF41" s="214"/>
      <c r="AG41" s="201"/>
      <c r="AH41" s="204"/>
      <c r="AI41" s="31"/>
    </row>
    <row r="42" spans="2:35" ht="17.25">
      <c r="B42" s="32"/>
      <c r="C42" s="249"/>
      <c r="D42" s="250"/>
      <c r="E42" s="211"/>
      <c r="F42" s="248"/>
      <c r="G42" s="247"/>
      <c r="H42" s="194"/>
      <c r="I42" s="248"/>
      <c r="J42" s="247"/>
      <c r="K42" s="205"/>
      <c r="L42" s="248"/>
      <c r="M42" s="247"/>
      <c r="N42" s="205"/>
      <c r="O42" s="248"/>
      <c r="P42" s="247"/>
      <c r="Q42" s="205"/>
      <c r="R42" s="248"/>
      <c r="S42" s="247"/>
      <c r="T42" s="205"/>
      <c r="U42" s="248"/>
      <c r="V42" s="247"/>
      <c r="W42" s="205"/>
      <c r="X42" s="248"/>
      <c r="Y42" s="247"/>
      <c r="Z42" s="205"/>
      <c r="AA42" s="207"/>
      <c r="AB42" s="214"/>
      <c r="AC42" s="214"/>
      <c r="AD42" s="214"/>
      <c r="AE42" s="215"/>
      <c r="AF42" s="214"/>
      <c r="AG42" s="201"/>
      <c r="AH42" s="204"/>
      <c r="AI42" s="31"/>
    </row>
    <row r="43" spans="2:35" ht="17.25">
      <c r="B43" s="32"/>
      <c r="C43" s="249"/>
      <c r="D43" s="250"/>
      <c r="E43" s="211"/>
      <c r="F43" s="248"/>
      <c r="G43" s="247"/>
      <c r="H43" s="194"/>
      <c r="I43" s="248"/>
      <c r="J43" s="247"/>
      <c r="K43" s="205"/>
      <c r="L43" s="248"/>
      <c r="M43" s="247"/>
      <c r="N43" s="205"/>
      <c r="O43" s="248"/>
      <c r="P43" s="247"/>
      <c r="Q43" s="205"/>
      <c r="R43" s="248"/>
      <c r="S43" s="247"/>
      <c r="T43" s="205"/>
      <c r="U43" s="248"/>
      <c r="V43" s="247"/>
      <c r="W43" s="205"/>
      <c r="X43" s="248"/>
      <c r="Y43" s="247"/>
      <c r="Z43" s="205"/>
      <c r="AA43" s="207"/>
      <c r="AB43" s="214"/>
      <c r="AC43" s="214"/>
      <c r="AD43" s="214"/>
      <c r="AE43" s="215"/>
      <c r="AF43" s="214"/>
      <c r="AG43" s="201"/>
      <c r="AH43" s="204"/>
      <c r="AI43" s="31"/>
    </row>
    <row r="44" spans="2:35" ht="17.25">
      <c r="B44" s="32"/>
      <c r="C44" s="249"/>
      <c r="D44" s="250"/>
      <c r="E44" s="211"/>
      <c r="F44" s="248"/>
      <c r="G44" s="247"/>
      <c r="H44" s="194"/>
      <c r="I44" s="248"/>
      <c r="J44" s="247"/>
      <c r="K44" s="205"/>
      <c r="L44" s="248"/>
      <c r="M44" s="247"/>
      <c r="N44" s="205"/>
      <c r="O44" s="248"/>
      <c r="P44" s="247"/>
      <c r="Q44" s="205"/>
      <c r="R44" s="248"/>
      <c r="S44" s="247"/>
      <c r="T44" s="205"/>
      <c r="U44" s="248"/>
      <c r="V44" s="247"/>
      <c r="W44" s="205"/>
      <c r="X44" s="248"/>
      <c r="Y44" s="247"/>
      <c r="Z44" s="205"/>
      <c r="AA44" s="207"/>
      <c r="AB44" s="214"/>
      <c r="AC44" s="214"/>
      <c r="AD44" s="214"/>
      <c r="AE44" s="215"/>
      <c r="AF44" s="214"/>
      <c r="AG44" s="201"/>
      <c r="AH44" s="204"/>
      <c r="AI44" s="31"/>
    </row>
    <row r="45" spans="2:35" ht="17.25">
      <c r="B45" s="32"/>
      <c r="C45" s="249"/>
      <c r="D45" s="250"/>
      <c r="E45" s="211"/>
      <c r="F45" s="248"/>
      <c r="G45" s="247"/>
      <c r="H45" s="194"/>
      <c r="I45" s="248"/>
      <c r="J45" s="247"/>
      <c r="K45" s="205"/>
      <c r="L45" s="248"/>
      <c r="M45" s="247"/>
      <c r="N45" s="205"/>
      <c r="O45" s="248"/>
      <c r="P45" s="247"/>
      <c r="Q45" s="205"/>
      <c r="R45" s="248"/>
      <c r="S45" s="247"/>
      <c r="T45" s="205"/>
      <c r="U45" s="248"/>
      <c r="V45" s="247"/>
      <c r="W45" s="205"/>
      <c r="X45" s="248"/>
      <c r="Y45" s="247"/>
      <c r="Z45" s="205"/>
      <c r="AA45" s="207"/>
      <c r="AB45" s="214"/>
      <c r="AC45" s="214"/>
      <c r="AD45" s="214"/>
      <c r="AE45" s="215"/>
      <c r="AF45" s="214"/>
      <c r="AG45" s="201"/>
      <c r="AH45" s="204"/>
      <c r="AI45" s="31"/>
    </row>
    <row r="46" spans="2:35" ht="17.25">
      <c r="B46" s="32"/>
      <c r="C46" s="249"/>
      <c r="D46" s="250"/>
      <c r="E46" s="211"/>
      <c r="F46" s="248"/>
      <c r="G46" s="247"/>
      <c r="H46" s="194"/>
      <c r="I46" s="248"/>
      <c r="J46" s="247"/>
      <c r="K46" s="205"/>
      <c r="L46" s="248"/>
      <c r="M46" s="247"/>
      <c r="N46" s="205"/>
      <c r="O46" s="248"/>
      <c r="P46" s="247"/>
      <c r="Q46" s="205"/>
      <c r="R46" s="248"/>
      <c r="S46" s="247"/>
      <c r="T46" s="205"/>
      <c r="U46" s="248"/>
      <c r="V46" s="247"/>
      <c r="W46" s="205"/>
      <c r="X46" s="248"/>
      <c r="Y46" s="247"/>
      <c r="Z46" s="205"/>
      <c r="AA46" s="207"/>
      <c r="AB46" s="214"/>
      <c r="AC46" s="214"/>
      <c r="AD46" s="214"/>
      <c r="AE46" s="215"/>
      <c r="AF46" s="214"/>
      <c r="AG46" s="201"/>
      <c r="AH46" s="204"/>
      <c r="AI46" s="31"/>
    </row>
    <row r="47" spans="2:35" ht="17.25" customHeight="1">
      <c r="B47" s="270" t="s">
        <v>93</v>
      </c>
      <c r="C47" s="338"/>
      <c r="D47" s="339"/>
      <c r="E47" s="266"/>
      <c r="F47" s="340"/>
      <c r="G47" s="341"/>
      <c r="H47" s="267"/>
      <c r="I47" s="340"/>
      <c r="J47" s="341"/>
      <c r="K47" s="267"/>
      <c r="L47" s="340"/>
      <c r="M47" s="341"/>
      <c r="N47" s="267"/>
      <c r="O47" s="340"/>
      <c r="P47" s="341"/>
      <c r="Q47" s="267"/>
      <c r="R47" s="340"/>
      <c r="S47" s="341"/>
      <c r="T47" s="267"/>
      <c r="U47" s="340"/>
      <c r="V47" s="341"/>
      <c r="W47" s="267"/>
      <c r="X47" s="340"/>
      <c r="Y47" s="341"/>
      <c r="Z47" s="268"/>
      <c r="AA47" s="195"/>
      <c r="AB47" s="196"/>
      <c r="AC47" s="196"/>
      <c r="AD47" s="196"/>
      <c r="AE47" s="197"/>
      <c r="AF47" s="196"/>
      <c r="AG47" s="196"/>
      <c r="AH47" s="198"/>
      <c r="AI47" s="31"/>
    </row>
    <row r="48" spans="2:35" ht="17.25" customHeight="1">
      <c r="B48" s="32"/>
      <c r="C48" s="334"/>
      <c r="D48" s="335"/>
      <c r="E48" s="211"/>
      <c r="F48" s="336"/>
      <c r="G48" s="337"/>
      <c r="H48" s="194"/>
      <c r="I48" s="336"/>
      <c r="J48" s="337"/>
      <c r="K48" s="194"/>
      <c r="L48" s="336"/>
      <c r="M48" s="337"/>
      <c r="N48" s="194"/>
      <c r="O48" s="336"/>
      <c r="P48" s="337"/>
      <c r="Q48" s="194"/>
      <c r="R48" s="336"/>
      <c r="S48" s="337"/>
      <c r="T48" s="194"/>
      <c r="U48" s="336"/>
      <c r="V48" s="337"/>
      <c r="W48" s="194"/>
      <c r="X48" s="336"/>
      <c r="Y48" s="337"/>
      <c r="Z48" s="205"/>
      <c r="AA48" s="207"/>
      <c r="AB48" s="214"/>
      <c r="AC48" s="214"/>
      <c r="AD48" s="214"/>
      <c r="AE48" s="215"/>
      <c r="AF48" s="214"/>
      <c r="AG48" s="201"/>
      <c r="AH48" s="204"/>
      <c r="AI48" s="31"/>
    </row>
    <row r="49" spans="2:35" ht="17.25" customHeight="1">
      <c r="B49" s="32"/>
      <c r="C49" s="334"/>
      <c r="D49" s="335"/>
      <c r="E49" s="211"/>
      <c r="F49" s="336"/>
      <c r="G49" s="337"/>
      <c r="H49" s="194"/>
      <c r="I49" s="336"/>
      <c r="J49" s="337"/>
      <c r="K49" s="194"/>
      <c r="L49" s="336"/>
      <c r="M49" s="337"/>
      <c r="N49" s="194"/>
      <c r="O49" s="336"/>
      <c r="P49" s="337"/>
      <c r="Q49" s="194"/>
      <c r="R49" s="336"/>
      <c r="S49" s="337"/>
      <c r="T49" s="194"/>
      <c r="U49" s="336"/>
      <c r="V49" s="337"/>
      <c r="W49" s="194"/>
      <c r="X49" s="336"/>
      <c r="Y49" s="337"/>
      <c r="Z49" s="205"/>
      <c r="AA49" s="207"/>
      <c r="AB49" s="214"/>
      <c r="AC49" s="214"/>
      <c r="AD49" s="214"/>
      <c r="AE49" s="215"/>
      <c r="AF49" s="214"/>
      <c r="AG49" s="201"/>
      <c r="AH49" s="204"/>
      <c r="AI49" s="31"/>
    </row>
    <row r="50" spans="2:35" ht="17.25">
      <c r="B50" s="32"/>
      <c r="C50" s="334"/>
      <c r="D50" s="335"/>
      <c r="E50" s="211"/>
      <c r="F50" s="342"/>
      <c r="G50" s="343"/>
      <c r="H50" s="194"/>
      <c r="I50" s="344"/>
      <c r="J50" s="345"/>
      <c r="K50" s="194"/>
      <c r="L50" s="342"/>
      <c r="M50" s="343"/>
      <c r="N50" s="194"/>
      <c r="O50" s="329"/>
      <c r="P50" s="330"/>
      <c r="Q50" s="194"/>
      <c r="R50" s="342"/>
      <c r="S50" s="343"/>
      <c r="T50" s="194"/>
      <c r="U50" s="342"/>
      <c r="V50" s="343"/>
      <c r="W50" s="194"/>
      <c r="X50" s="329"/>
      <c r="Y50" s="330"/>
      <c r="Z50" s="194"/>
      <c r="AA50" s="207"/>
      <c r="AB50" s="214"/>
      <c r="AC50" s="214"/>
      <c r="AD50" s="214"/>
      <c r="AE50" s="215"/>
      <c r="AF50" s="214"/>
      <c r="AG50" s="201"/>
      <c r="AH50" s="204"/>
      <c r="AI50" s="31"/>
    </row>
    <row r="51" spans="2:35" ht="13.5">
      <c r="B51" s="269" t="s">
        <v>92</v>
      </c>
      <c r="C51" s="255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7"/>
      <c r="AI51" s="31"/>
    </row>
    <row r="52" spans="2:35" ht="13.5">
      <c r="B52" s="32"/>
      <c r="C52" s="216"/>
      <c r="D52" s="217"/>
      <c r="E52" s="218"/>
      <c r="F52" s="169"/>
      <c r="G52" s="217"/>
      <c r="H52" s="218"/>
      <c r="I52" s="169"/>
      <c r="J52" s="217"/>
      <c r="K52" s="218"/>
      <c r="L52" s="169"/>
      <c r="M52" s="217"/>
      <c r="N52" s="218"/>
      <c r="O52" s="169"/>
      <c r="P52" s="217"/>
      <c r="Q52" s="218"/>
      <c r="R52" s="169"/>
      <c r="S52" s="217"/>
      <c r="T52" s="218"/>
      <c r="U52" s="169"/>
      <c r="V52" s="217"/>
      <c r="W52" s="218"/>
      <c r="X52" s="169"/>
      <c r="Y52" s="217"/>
      <c r="Z52" s="219"/>
      <c r="AA52" s="209"/>
      <c r="AB52" s="201"/>
      <c r="AC52" s="201"/>
      <c r="AD52" s="201"/>
      <c r="AE52" s="203"/>
      <c r="AF52" s="201"/>
      <c r="AG52" s="201"/>
      <c r="AH52" s="204"/>
      <c r="AI52" s="31"/>
    </row>
    <row r="53" spans="2:35" ht="13.5">
      <c r="B53" s="40"/>
      <c r="C53" s="220"/>
      <c r="D53" s="221"/>
      <c r="E53" s="222"/>
      <c r="F53" s="223"/>
      <c r="G53" s="221"/>
      <c r="H53" s="222"/>
      <c r="I53" s="223"/>
      <c r="J53" s="221"/>
      <c r="K53" s="222"/>
      <c r="L53" s="223"/>
      <c r="M53" s="221"/>
      <c r="N53" s="222"/>
      <c r="O53" s="223"/>
      <c r="P53" s="221"/>
      <c r="Q53" s="222"/>
      <c r="R53" s="223"/>
      <c r="S53" s="221"/>
      <c r="T53" s="222"/>
      <c r="U53" s="223"/>
      <c r="V53" s="221"/>
      <c r="W53" s="222"/>
      <c r="X53" s="223"/>
      <c r="Y53" s="221"/>
      <c r="Z53" s="224"/>
      <c r="AA53" s="225"/>
      <c r="AB53" s="226"/>
      <c r="AC53" s="226"/>
      <c r="AD53" s="226"/>
      <c r="AE53" s="227"/>
      <c r="AF53" s="226"/>
      <c r="AG53" s="226"/>
      <c r="AH53" s="228"/>
      <c r="AI53" s="31"/>
    </row>
    <row r="54" spans="5:37" ht="13.5">
      <c r="E54" s="231"/>
      <c r="H54" s="231"/>
      <c r="K54" s="231"/>
      <c r="N54" s="231"/>
      <c r="Q54" s="231"/>
      <c r="T54" s="231"/>
      <c r="W54" s="231"/>
      <c r="X54" s="232" t="s">
        <v>48</v>
      </c>
      <c r="Y54" s="233"/>
      <c r="Z54" s="234"/>
      <c r="AA54" s="235">
        <f>SUM(AA6:AA20)</f>
        <v>0</v>
      </c>
      <c r="AB54" s="236">
        <f aca="true" t="shared" si="1" ref="AB54:AG54">SUM(AB6:AB20)</f>
        <v>0</v>
      </c>
      <c r="AC54" s="236">
        <f t="shared" si="1"/>
        <v>0</v>
      </c>
      <c r="AD54" s="236">
        <f t="shared" si="1"/>
        <v>0</v>
      </c>
      <c r="AE54" s="237">
        <f t="shared" si="1"/>
        <v>0</v>
      </c>
      <c r="AF54" s="235">
        <f t="shared" si="1"/>
        <v>0</v>
      </c>
      <c r="AG54" s="236">
        <f t="shared" si="1"/>
        <v>0</v>
      </c>
      <c r="AH54" s="238" t="s">
        <v>13</v>
      </c>
      <c r="AI54" s="31"/>
      <c r="AK54" s="152">
        <f>SUM(AK6:AK20)</f>
        <v>0</v>
      </c>
    </row>
    <row r="55" spans="5:24" ht="13.5">
      <c r="E55" s="231"/>
      <c r="H55" s="231"/>
      <c r="K55" s="231"/>
      <c r="N55" s="231"/>
      <c r="Q55" s="231"/>
      <c r="T55" s="231"/>
      <c r="W55" s="231"/>
      <c r="X55" s="229" t="s">
        <v>49</v>
      </c>
    </row>
    <row r="56" spans="3:69" s="243" customFormat="1" ht="13.5">
      <c r="C56" s="241"/>
      <c r="D56" s="244"/>
      <c r="E56" s="245">
        <f>SUM(E21:E55)</f>
        <v>0</v>
      </c>
      <c r="F56" s="241"/>
      <c r="G56" s="244"/>
      <c r="H56" s="245">
        <f>SUM(H21:H55)</f>
        <v>0</v>
      </c>
      <c r="I56" s="241"/>
      <c r="J56" s="244"/>
      <c r="K56" s="245">
        <f>SUM(K21:K55)</f>
        <v>0</v>
      </c>
      <c r="L56" s="241"/>
      <c r="M56" s="244"/>
      <c r="N56" s="245">
        <f>SUM(N21:N55)</f>
        <v>0</v>
      </c>
      <c r="O56" s="241"/>
      <c r="P56" s="244"/>
      <c r="Q56" s="245">
        <f>SUM(Q21:Q55)</f>
        <v>0</v>
      </c>
      <c r="R56" s="241"/>
      <c r="S56" s="244"/>
      <c r="T56" s="245">
        <f>SUM(T21:T55)</f>
        <v>0</v>
      </c>
      <c r="U56" s="241"/>
      <c r="V56" s="244"/>
      <c r="W56" s="245">
        <f>SUM(W21:W55)</f>
        <v>0</v>
      </c>
      <c r="X56" s="241"/>
      <c r="Y56" s="244"/>
      <c r="Z56" s="245">
        <f>SUM(Z21:Z55)</f>
        <v>0</v>
      </c>
      <c r="AA56" s="241"/>
      <c r="AB56" s="241"/>
      <c r="AC56" s="241"/>
      <c r="AD56" s="241"/>
      <c r="AE56" s="241"/>
      <c r="AF56" s="241"/>
      <c r="AG56" s="246"/>
      <c r="AH56" s="241"/>
      <c r="AJ56" s="151"/>
      <c r="AK56" s="151"/>
      <c r="BJ56" s="151"/>
      <c r="BK56" s="151"/>
      <c r="BL56" s="151"/>
      <c r="BM56" s="151"/>
      <c r="BN56" s="151"/>
      <c r="BO56" s="151"/>
      <c r="BP56" s="151"/>
      <c r="BQ56" s="151"/>
    </row>
  </sheetData>
  <sheetProtection/>
  <mergeCells count="160">
    <mergeCell ref="C50:D50"/>
    <mergeCell ref="F50:G50"/>
    <mergeCell ref="I50:J50"/>
    <mergeCell ref="L50:M50"/>
    <mergeCell ref="U49:V49"/>
    <mergeCell ref="X49:Y49"/>
    <mergeCell ref="U50:V50"/>
    <mergeCell ref="X50:Y50"/>
    <mergeCell ref="C49:D49"/>
    <mergeCell ref="F49:G49"/>
    <mergeCell ref="I49:J49"/>
    <mergeCell ref="L49:M49"/>
    <mergeCell ref="O49:P49"/>
    <mergeCell ref="R49:S49"/>
    <mergeCell ref="U47:V47"/>
    <mergeCell ref="X47:Y47"/>
    <mergeCell ref="O34:P34"/>
    <mergeCell ref="R34:S34"/>
    <mergeCell ref="O50:P50"/>
    <mergeCell ref="R50:S50"/>
    <mergeCell ref="O47:P47"/>
    <mergeCell ref="R47:S47"/>
    <mergeCell ref="C48:D48"/>
    <mergeCell ref="F48:G48"/>
    <mergeCell ref="I48:J48"/>
    <mergeCell ref="L48:M48"/>
    <mergeCell ref="C33:D33"/>
    <mergeCell ref="F33:G33"/>
    <mergeCell ref="U48:V48"/>
    <mergeCell ref="X48:Y48"/>
    <mergeCell ref="C47:D47"/>
    <mergeCell ref="F47:G47"/>
    <mergeCell ref="I47:J47"/>
    <mergeCell ref="L47:M47"/>
    <mergeCell ref="O48:P48"/>
    <mergeCell ref="R48:S48"/>
    <mergeCell ref="C34:D34"/>
    <mergeCell ref="F34:G34"/>
    <mergeCell ref="I34:J34"/>
    <mergeCell ref="L34:M34"/>
    <mergeCell ref="U34:V34"/>
    <mergeCell ref="X34:Y34"/>
    <mergeCell ref="I33:J33"/>
    <mergeCell ref="L33:M33"/>
    <mergeCell ref="O33:P33"/>
    <mergeCell ref="R33:S33"/>
    <mergeCell ref="U33:V33"/>
    <mergeCell ref="X33:Y33"/>
    <mergeCell ref="O31:P31"/>
    <mergeCell ref="R31:S31"/>
    <mergeCell ref="U31:V31"/>
    <mergeCell ref="X31:Y31"/>
    <mergeCell ref="U32:V32"/>
    <mergeCell ref="X32:Y32"/>
    <mergeCell ref="C32:D32"/>
    <mergeCell ref="F32:G32"/>
    <mergeCell ref="I32:J32"/>
    <mergeCell ref="L32:M32"/>
    <mergeCell ref="O32:P32"/>
    <mergeCell ref="R32:S32"/>
    <mergeCell ref="C29:D29"/>
    <mergeCell ref="F29:G29"/>
    <mergeCell ref="C31:D31"/>
    <mergeCell ref="F31:G31"/>
    <mergeCell ref="I31:J31"/>
    <mergeCell ref="L31:M31"/>
    <mergeCell ref="C30:D30"/>
    <mergeCell ref="F30:G30"/>
    <mergeCell ref="I30:J30"/>
    <mergeCell ref="L30:M30"/>
    <mergeCell ref="U30:V30"/>
    <mergeCell ref="X30:Y30"/>
    <mergeCell ref="O30:P30"/>
    <mergeCell ref="R30:S30"/>
    <mergeCell ref="U27:V27"/>
    <mergeCell ref="X27:Y27"/>
    <mergeCell ref="O26:P26"/>
    <mergeCell ref="R26:S26"/>
    <mergeCell ref="I29:J29"/>
    <mergeCell ref="L29:M29"/>
    <mergeCell ref="O29:P29"/>
    <mergeCell ref="R29:S29"/>
    <mergeCell ref="U29:V29"/>
    <mergeCell ref="X29:Y29"/>
    <mergeCell ref="O27:P27"/>
    <mergeCell ref="R27:S27"/>
    <mergeCell ref="C28:D28"/>
    <mergeCell ref="F28:G28"/>
    <mergeCell ref="I28:J28"/>
    <mergeCell ref="L28:M28"/>
    <mergeCell ref="C25:D25"/>
    <mergeCell ref="F25:G25"/>
    <mergeCell ref="U28:V28"/>
    <mergeCell ref="X28:Y28"/>
    <mergeCell ref="C27:D27"/>
    <mergeCell ref="F27:G27"/>
    <mergeCell ref="I27:J27"/>
    <mergeCell ref="L27:M27"/>
    <mergeCell ref="O28:P28"/>
    <mergeCell ref="R28:S28"/>
    <mergeCell ref="C26:D26"/>
    <mergeCell ref="F26:G26"/>
    <mergeCell ref="I26:J26"/>
    <mergeCell ref="L26:M26"/>
    <mergeCell ref="U26:V26"/>
    <mergeCell ref="X26:Y26"/>
    <mergeCell ref="I25:J25"/>
    <mergeCell ref="L25:M25"/>
    <mergeCell ref="O25:P25"/>
    <mergeCell ref="R25:S25"/>
    <mergeCell ref="U25:V25"/>
    <mergeCell ref="X25:Y25"/>
    <mergeCell ref="U24:V24"/>
    <mergeCell ref="X24:Y24"/>
    <mergeCell ref="O24:P24"/>
    <mergeCell ref="R24:S24"/>
    <mergeCell ref="C24:D24"/>
    <mergeCell ref="F24:G24"/>
    <mergeCell ref="I24:J24"/>
    <mergeCell ref="L24:M24"/>
    <mergeCell ref="U22:V22"/>
    <mergeCell ref="X22:Y22"/>
    <mergeCell ref="O23:P23"/>
    <mergeCell ref="R23:S23"/>
    <mergeCell ref="U23:V23"/>
    <mergeCell ref="X23:Y23"/>
    <mergeCell ref="O22:P22"/>
    <mergeCell ref="R22:S22"/>
    <mergeCell ref="C23:D23"/>
    <mergeCell ref="F23:G23"/>
    <mergeCell ref="C22:D22"/>
    <mergeCell ref="F22:G22"/>
    <mergeCell ref="I22:J22"/>
    <mergeCell ref="L22:M22"/>
    <mergeCell ref="B9:B10"/>
    <mergeCell ref="B11:B12"/>
    <mergeCell ref="C2:E4"/>
    <mergeCell ref="F2:H4"/>
    <mergeCell ref="I23:J23"/>
    <mergeCell ref="L23:M23"/>
    <mergeCell ref="C21:D21"/>
    <mergeCell ref="F21:G21"/>
    <mergeCell ref="I21:J21"/>
    <mergeCell ref="L21:M21"/>
    <mergeCell ref="U21:V21"/>
    <mergeCell ref="X21:Y21"/>
    <mergeCell ref="B13:B14"/>
    <mergeCell ref="B15:B16"/>
    <mergeCell ref="B17:B18"/>
    <mergeCell ref="B19:B20"/>
    <mergeCell ref="O21:P21"/>
    <mergeCell ref="R21:S21"/>
    <mergeCell ref="U2:W4"/>
    <mergeCell ref="X2:Z4"/>
    <mergeCell ref="B5:B6"/>
    <mergeCell ref="B7:B8"/>
    <mergeCell ref="I2:K4"/>
    <mergeCell ref="L2:N4"/>
    <mergeCell ref="O2:Q4"/>
    <mergeCell ref="R2:T4"/>
  </mergeCells>
  <printOptions horizontalCentered="1" verticalCentered="1"/>
  <pageMargins left="0.6692913385826772" right="0.3937007874015748" top="0.8267716535433072" bottom="0.7086614173228347" header="0.1968503937007874" footer="0.4330708661417323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CP55"/>
  <sheetViews>
    <sheetView showGridLines="0" defaultGridColor="0" view="pageBreakPreview" zoomScale="75" zoomScaleNormal="75" zoomScaleSheetLayoutView="75" zoomScalePageLayoutView="0" colorId="22" workbookViewId="0" topLeftCell="A1">
      <selection activeCell="AF44" sqref="AF44"/>
    </sheetView>
  </sheetViews>
  <sheetFormatPr defaultColWidth="3.421875" defaultRowHeight="15"/>
  <cols>
    <col min="1" max="1" width="5.8515625" style="20" customWidth="1"/>
    <col min="2" max="2" width="1.8515625" style="20" customWidth="1"/>
    <col min="3" max="3" width="16.7109375" style="20" customWidth="1"/>
    <col min="4" max="4" width="2.421875" style="129" customWidth="1"/>
    <col min="5" max="5" width="3.00390625" style="22" customWidth="1"/>
    <col min="6" max="6" width="2.57421875" style="130" customWidth="1"/>
    <col min="7" max="7" width="2.57421875" style="129" customWidth="1"/>
    <col min="8" max="8" width="3.00390625" style="22" customWidth="1"/>
    <col min="9" max="9" width="2.57421875" style="130" customWidth="1"/>
    <col min="10" max="10" width="2.57421875" style="129" customWidth="1"/>
    <col min="11" max="11" width="3.140625" style="22" customWidth="1"/>
    <col min="12" max="12" width="2.57421875" style="130" customWidth="1"/>
    <col min="13" max="13" width="2.57421875" style="129" customWidth="1"/>
    <col min="14" max="14" width="3.00390625" style="22" customWidth="1"/>
    <col min="15" max="15" width="2.57421875" style="130" customWidth="1"/>
    <col min="16" max="16" width="2.57421875" style="129" customWidth="1"/>
    <col min="17" max="17" width="3.00390625" style="22" customWidth="1"/>
    <col min="18" max="18" width="2.57421875" style="130" customWidth="1"/>
    <col min="19" max="19" width="2.57421875" style="129" customWidth="1"/>
    <col min="20" max="20" width="3.00390625" style="22" customWidth="1"/>
    <col min="21" max="21" width="2.57421875" style="130" customWidth="1"/>
    <col min="22" max="22" width="2.57421875" style="129" customWidth="1"/>
    <col min="23" max="23" width="3.00390625" style="22" customWidth="1"/>
    <col min="24" max="24" width="2.57421875" style="130" customWidth="1"/>
    <col min="25" max="25" width="2.57421875" style="129" customWidth="1"/>
    <col min="26" max="26" width="3.00390625" style="22" customWidth="1"/>
    <col min="27" max="27" width="2.57421875" style="130" customWidth="1"/>
    <col min="28" max="28" width="2.57421875" style="129" customWidth="1"/>
    <col min="29" max="29" width="3.00390625" style="22" customWidth="1"/>
    <col min="30" max="30" width="2.57421875" style="130" customWidth="1"/>
    <col min="31" max="31" width="2.57421875" style="129" customWidth="1"/>
    <col min="32" max="32" width="3.00390625" style="22" customWidth="1"/>
    <col min="33" max="33" width="2.57421875" style="130" customWidth="1"/>
    <col min="34" max="34" width="2.57421875" style="129" customWidth="1"/>
    <col min="35" max="35" width="3.00390625" style="22" customWidth="1"/>
    <col min="36" max="36" width="2.57421875" style="130" customWidth="1"/>
    <col min="37" max="37" width="2.57421875" style="129" customWidth="1"/>
    <col min="38" max="38" width="3.00390625" style="22" customWidth="1"/>
    <col min="39" max="39" width="2.57421875" style="130" customWidth="1"/>
    <col min="40" max="43" width="4.00390625" style="140" customWidth="1"/>
    <col min="44" max="44" width="4.00390625" style="141" customWidth="1"/>
    <col min="45" max="45" width="4.00390625" style="140" customWidth="1"/>
    <col min="46" max="46" width="4.00390625" style="142" customWidth="1"/>
    <col min="47" max="47" width="4.00390625" style="140" customWidth="1"/>
    <col min="48" max="48" width="2.140625" style="20" customWidth="1"/>
    <col min="49" max="49" width="10.57421875" style="21" customWidth="1"/>
    <col min="50" max="50" width="7.140625" style="22" customWidth="1"/>
    <col min="51" max="51" width="7.140625" style="20" customWidth="1"/>
    <col min="52" max="52" width="9.57421875" style="20" customWidth="1"/>
    <col min="53" max="64" width="4.57421875" style="20" customWidth="1"/>
    <col min="65" max="67" width="3.421875" style="20" customWidth="1"/>
    <col min="68" max="79" width="4.57421875" style="20" customWidth="1"/>
    <col min="80" max="82" width="3.421875" style="20" customWidth="1"/>
    <col min="83" max="94" width="4.57421875" style="20" customWidth="1"/>
    <col min="95" max="16384" width="3.421875" style="20" customWidth="1"/>
  </cols>
  <sheetData>
    <row r="1" spans="3:47" ht="17.25">
      <c r="C1" s="13" t="s">
        <v>11</v>
      </c>
      <c r="D1" s="14"/>
      <c r="E1" s="15"/>
      <c r="F1" s="16"/>
      <c r="G1" s="14"/>
      <c r="H1" s="15"/>
      <c r="I1" s="16"/>
      <c r="J1" s="14"/>
      <c r="K1" s="15"/>
      <c r="L1" s="16"/>
      <c r="M1" s="14"/>
      <c r="N1" s="15"/>
      <c r="O1" s="16"/>
      <c r="P1" s="14"/>
      <c r="Q1" s="15"/>
      <c r="R1" s="16"/>
      <c r="S1" s="14"/>
      <c r="T1" s="15"/>
      <c r="U1" s="16"/>
      <c r="V1" s="14"/>
      <c r="W1" s="15"/>
      <c r="X1" s="16"/>
      <c r="Y1" s="14"/>
      <c r="Z1" s="15"/>
      <c r="AA1" s="16"/>
      <c r="AB1" s="14"/>
      <c r="AC1" s="15"/>
      <c r="AD1" s="16"/>
      <c r="AE1" s="14"/>
      <c r="AF1" s="15"/>
      <c r="AG1" s="16"/>
      <c r="AH1" s="14"/>
      <c r="AI1" s="15"/>
      <c r="AJ1" s="16"/>
      <c r="AK1" s="14"/>
      <c r="AL1" s="15"/>
      <c r="AM1" s="16"/>
      <c r="AN1" s="17"/>
      <c r="AO1" s="17"/>
      <c r="AP1" s="17"/>
      <c r="AQ1" s="18" t="str">
        <f ca="1">DATESTRING(TRUNC(NOW()))</f>
        <v>平成25年11月25日</v>
      </c>
      <c r="AR1" s="19"/>
      <c r="AS1" s="17"/>
      <c r="AT1" s="17"/>
      <c r="AU1" s="17"/>
    </row>
    <row r="2" spans="3:50" ht="14.25" customHeight="1">
      <c r="C2" s="23"/>
      <c r="D2" s="24"/>
      <c r="E2" s="346" t="str">
        <f>+$C5</f>
        <v>ＦＣガッツ</v>
      </c>
      <c r="F2" s="25"/>
      <c r="G2" s="26"/>
      <c r="H2" s="351" t="str">
        <f>C7</f>
        <v>太陽クラブ</v>
      </c>
      <c r="I2" s="25"/>
      <c r="J2" s="26"/>
      <c r="K2" s="346" t="str">
        <f>+$C9</f>
        <v>蹴球ﾌｧｲﾀｰｽﾞ</v>
      </c>
      <c r="L2" s="25"/>
      <c r="M2" s="26"/>
      <c r="N2" s="346" t="str">
        <f>+$C11</f>
        <v>気流クラブ</v>
      </c>
      <c r="O2" s="25"/>
      <c r="P2" s="26"/>
      <c r="Q2" s="346" t="str">
        <f>+$C13</f>
        <v>ｵｰﾊﾞｰ40ｸﾗﾌﾞ</v>
      </c>
      <c r="R2" s="25"/>
      <c r="S2" s="26"/>
      <c r="T2" s="346" t="str">
        <f>+$C15</f>
        <v>ＦＣ四葉</v>
      </c>
      <c r="U2" s="25"/>
      <c r="V2" s="26"/>
      <c r="W2" s="346" t="str">
        <f>+$C17</f>
        <v>ＦＣスカイ</v>
      </c>
      <c r="X2" s="25"/>
      <c r="Y2" s="26"/>
      <c r="Z2" s="346" t="str">
        <f>+$C19</f>
        <v>蹴球ﾌｧｲﾀｰｽﾞ</v>
      </c>
      <c r="AA2" s="25"/>
      <c r="AB2" s="26"/>
      <c r="AC2" s="346" t="str">
        <f>+$C21</f>
        <v>ヴェルディＳＣ</v>
      </c>
      <c r="AD2" s="25"/>
      <c r="AE2" s="26"/>
      <c r="AF2" s="346" t="str">
        <f>+$C23</f>
        <v>ＮＩＴ</v>
      </c>
      <c r="AG2" s="25"/>
      <c r="AH2" s="26"/>
      <c r="AI2" s="346" t="str">
        <f>+$C25</f>
        <v>星蹴会</v>
      </c>
      <c r="AJ2" s="25"/>
      <c r="AK2" s="26"/>
      <c r="AL2" s="346" t="str">
        <f>+$C27</f>
        <v>ウィにんぐクラブ</v>
      </c>
      <c r="AM2" s="25"/>
      <c r="AN2" s="27" t="s">
        <v>12</v>
      </c>
      <c r="AO2" s="28"/>
      <c r="AP2" s="28"/>
      <c r="AQ2" s="28" t="s">
        <v>13</v>
      </c>
      <c r="AR2" s="29" t="s">
        <v>14</v>
      </c>
      <c r="AS2" s="28" t="s">
        <v>15</v>
      </c>
      <c r="AT2" s="28" t="s">
        <v>14</v>
      </c>
      <c r="AU2" s="30" t="s">
        <v>16</v>
      </c>
      <c r="AV2" s="31"/>
      <c r="AX2" s="22" t="s">
        <v>17</v>
      </c>
    </row>
    <row r="3" spans="3:83" ht="14.25" customHeight="1">
      <c r="C3" s="32"/>
      <c r="D3" s="33"/>
      <c r="E3" s="347"/>
      <c r="F3" s="34"/>
      <c r="G3" s="35"/>
      <c r="H3" s="352"/>
      <c r="I3" s="34"/>
      <c r="J3" s="35"/>
      <c r="K3" s="347"/>
      <c r="L3" s="34"/>
      <c r="M3" s="35"/>
      <c r="N3" s="347"/>
      <c r="O3" s="34"/>
      <c r="P3" s="35"/>
      <c r="Q3" s="347"/>
      <c r="R3" s="34"/>
      <c r="S3" s="35"/>
      <c r="T3" s="347"/>
      <c r="U3" s="34"/>
      <c r="V3" s="35"/>
      <c r="W3" s="347"/>
      <c r="X3" s="34"/>
      <c r="Y3" s="35"/>
      <c r="Z3" s="347"/>
      <c r="AA3" s="34"/>
      <c r="AB3" s="35"/>
      <c r="AC3" s="347"/>
      <c r="AD3" s="34"/>
      <c r="AE3" s="35"/>
      <c r="AF3" s="347"/>
      <c r="AG3" s="34"/>
      <c r="AH3" s="35"/>
      <c r="AI3" s="347"/>
      <c r="AJ3" s="34"/>
      <c r="AK3" s="35"/>
      <c r="AL3" s="347"/>
      <c r="AM3" s="34"/>
      <c r="AN3" s="36"/>
      <c r="AO3" s="37" t="s">
        <v>12</v>
      </c>
      <c r="AP3" s="37" t="s">
        <v>18</v>
      </c>
      <c r="AQ3" s="37" t="s">
        <v>19</v>
      </c>
      <c r="AR3" s="38"/>
      <c r="AS3" s="37"/>
      <c r="AT3" s="37" t="s">
        <v>15</v>
      </c>
      <c r="AU3" s="39"/>
      <c r="AV3" s="31"/>
      <c r="AX3" s="22" t="s">
        <v>20</v>
      </c>
      <c r="BA3" s="20" t="s">
        <v>21</v>
      </c>
      <c r="BP3" s="20" t="s">
        <v>22</v>
      </c>
      <c r="CE3" s="20" t="s">
        <v>23</v>
      </c>
    </row>
    <row r="4" spans="3:94" ht="14.25" customHeight="1">
      <c r="C4" s="40"/>
      <c r="D4" s="41"/>
      <c r="E4" s="348"/>
      <c r="F4" s="42"/>
      <c r="G4" s="43"/>
      <c r="H4" s="353"/>
      <c r="I4" s="42"/>
      <c r="J4" s="43"/>
      <c r="K4" s="348"/>
      <c r="L4" s="42"/>
      <c r="M4" s="43"/>
      <c r="N4" s="348"/>
      <c r="O4" s="42"/>
      <c r="P4" s="43"/>
      <c r="Q4" s="348"/>
      <c r="R4" s="42"/>
      <c r="S4" s="43"/>
      <c r="T4" s="348"/>
      <c r="U4" s="42"/>
      <c r="V4" s="43"/>
      <c r="W4" s="348"/>
      <c r="X4" s="42"/>
      <c r="Y4" s="43"/>
      <c r="Z4" s="348"/>
      <c r="AA4" s="42"/>
      <c r="AB4" s="43"/>
      <c r="AC4" s="348"/>
      <c r="AD4" s="42"/>
      <c r="AE4" s="43"/>
      <c r="AF4" s="348"/>
      <c r="AG4" s="42"/>
      <c r="AH4" s="43"/>
      <c r="AI4" s="348"/>
      <c r="AJ4" s="42"/>
      <c r="AK4" s="43"/>
      <c r="AL4" s="348"/>
      <c r="AM4" s="42"/>
      <c r="AN4" s="44" t="s">
        <v>24</v>
      </c>
      <c r="AO4" s="45" t="s">
        <v>13</v>
      </c>
      <c r="AP4" s="45" t="s">
        <v>13</v>
      </c>
      <c r="AQ4" s="45"/>
      <c r="AR4" s="46" t="s">
        <v>24</v>
      </c>
      <c r="AS4" s="45" t="s">
        <v>24</v>
      </c>
      <c r="AT4" s="45" t="s">
        <v>25</v>
      </c>
      <c r="AU4" s="47" t="s">
        <v>26</v>
      </c>
      <c r="AV4" s="31"/>
      <c r="AX4" s="22" t="s">
        <v>27</v>
      </c>
      <c r="BA4" s="20">
        <v>1</v>
      </c>
      <c r="BB4" s="20">
        <v>2</v>
      </c>
      <c r="BC4" s="20">
        <v>3</v>
      </c>
      <c r="BD4" s="20">
        <v>4</v>
      </c>
      <c r="BE4" s="20">
        <v>5</v>
      </c>
      <c r="BF4" s="20">
        <v>6</v>
      </c>
      <c r="BG4" s="20">
        <v>7</v>
      </c>
      <c r="BH4" s="20">
        <v>8</v>
      </c>
      <c r="BI4" s="20">
        <v>9</v>
      </c>
      <c r="BJ4" s="20">
        <v>10</v>
      </c>
      <c r="BK4" s="20">
        <v>11</v>
      </c>
      <c r="BL4" s="20">
        <v>12</v>
      </c>
      <c r="BP4" s="20">
        <v>1</v>
      </c>
      <c r="BQ4" s="20">
        <v>2</v>
      </c>
      <c r="BR4" s="20">
        <v>3</v>
      </c>
      <c r="BS4" s="20">
        <v>4</v>
      </c>
      <c r="BT4" s="20">
        <v>5</v>
      </c>
      <c r="BU4" s="20">
        <v>6</v>
      </c>
      <c r="BV4" s="20">
        <v>7</v>
      </c>
      <c r="BW4" s="20">
        <v>8</v>
      </c>
      <c r="BX4" s="20">
        <v>9</v>
      </c>
      <c r="BY4" s="20">
        <v>10</v>
      </c>
      <c r="BZ4" s="20">
        <v>11</v>
      </c>
      <c r="CA4" s="20">
        <v>12</v>
      </c>
      <c r="CE4" s="20">
        <v>1</v>
      </c>
      <c r="CF4" s="20">
        <v>2</v>
      </c>
      <c r="CG4" s="20">
        <v>3</v>
      </c>
      <c r="CH4" s="20">
        <v>4</v>
      </c>
      <c r="CI4" s="20">
        <v>5</v>
      </c>
      <c r="CJ4" s="20">
        <v>6</v>
      </c>
      <c r="CK4" s="20">
        <v>7</v>
      </c>
      <c r="CL4" s="20">
        <v>8</v>
      </c>
      <c r="CM4" s="20">
        <v>9</v>
      </c>
      <c r="CN4" s="20">
        <v>10</v>
      </c>
      <c r="CO4" s="20">
        <v>11</v>
      </c>
      <c r="CP4" s="20">
        <v>12</v>
      </c>
    </row>
    <row r="5" spans="3:94" ht="13.5">
      <c r="C5" s="354" t="s">
        <v>50</v>
      </c>
      <c r="D5" s="33" t="s">
        <v>28</v>
      </c>
      <c r="E5" s="48" t="s">
        <v>28</v>
      </c>
      <c r="F5" s="34" t="s">
        <v>28</v>
      </c>
      <c r="G5" s="35" t="s">
        <v>28</v>
      </c>
      <c r="H5" s="48" t="str">
        <f>IF(G6="","",IF(I6="","",IF((G6-I6)&gt;0,"○",(IF((G6-I6)&lt;0,"●","△")))))</f>
        <v>○</v>
      </c>
      <c r="I5" s="49" t="s">
        <v>51</v>
      </c>
      <c r="J5" s="35" t="s">
        <v>28</v>
      </c>
      <c r="K5" s="48">
        <f>IF(J6="","",IF(L6="","",IF((J6-L6)&gt;0,"○",(IF((J6-L6)&lt;0,"●","△")))))</f>
      </c>
      <c r="L5" s="49" t="s">
        <v>28</v>
      </c>
      <c r="M5" s="35" t="s">
        <v>28</v>
      </c>
      <c r="N5" s="48">
        <f>IF(M6="","",IF(O6="","",IF((M6-O6)&gt;0,"○",(IF((M6-O6)&lt;0,"●","△")))))</f>
      </c>
      <c r="O5" s="49"/>
      <c r="P5" s="35"/>
      <c r="Q5" s="48">
        <f>IF(P6="","",IF(R6="","",IF((P6-R6)&gt;0,"○",(IF((P6-R6)&lt;0,"●","△")))))</f>
      </c>
      <c r="R5" s="49"/>
      <c r="S5" s="35"/>
      <c r="T5" s="48">
        <f>IF(S6="","",IF(U6="","",IF((S6-U6)&gt;0,"○",(IF((S6-U6)&lt;0,"●","△")))))</f>
      </c>
      <c r="U5" s="49"/>
      <c r="V5" s="35"/>
      <c r="W5" s="48">
        <f>IF(V6="","",IF(X6="","",IF((V6-X6)&gt;0,"○",(IF((V6-X6)&lt;0,"●","△")))))</f>
      </c>
      <c r="X5" s="49"/>
      <c r="Y5" s="35"/>
      <c r="Z5" s="48">
        <f>IF(Y6="","",IF(AA6="","",IF((Y6-AA6)&gt;0,"○",(IF((Y6-AA6)&lt;0,"●","△")))))</f>
      </c>
      <c r="AA5" s="49"/>
      <c r="AB5" s="35"/>
      <c r="AC5" s="48">
        <f>IF(AB6="","",IF(AD6="","",IF((AB6-AD6)&gt;0,"○",(IF((AB6-AD6)&lt;0,"●","△")))))</f>
      </c>
      <c r="AD5" s="49"/>
      <c r="AE5" s="35"/>
      <c r="AF5" s="48">
        <f>IF(AE6="","",IF(AG6="","",IF((AE6-AG6)&gt;0,"○",(IF((AE6-AG6)&lt;0,"●","△")))))</f>
      </c>
      <c r="AG5" s="49"/>
      <c r="AH5" s="35"/>
      <c r="AI5" s="48">
        <f>IF(AH6="","",IF(AJ6="","",IF((AH6-AJ6)&gt;0,"○",(IF((AH6-AJ6)&lt;0,"●","△")))))</f>
      </c>
      <c r="AJ5" s="49"/>
      <c r="AK5" s="35"/>
      <c r="AL5" s="48">
        <f>IF(AK6="","",IF(AM6="","",IF((AK6-AM6)&gt;0,"○",(IF((AK6-AM6)&lt;0,"●","△")))))</f>
      </c>
      <c r="AM5" s="49"/>
      <c r="AN5" s="50"/>
      <c r="AO5" s="51"/>
      <c r="AP5" s="51"/>
      <c r="AQ5" s="51"/>
      <c r="AR5" s="52" t="s">
        <v>13</v>
      </c>
      <c r="AS5" s="51"/>
      <c r="AT5" s="35"/>
      <c r="AU5" s="53"/>
      <c r="AV5" s="31"/>
      <c r="BA5" s="20">
        <f>IF($E5="○",1,0)</f>
        <v>0</v>
      </c>
      <c r="BB5" s="20">
        <f>IF($H5="○",1,0)</f>
        <v>1</v>
      </c>
      <c r="BC5" s="20">
        <f>IF($K5="○",1,0)</f>
        <v>0</v>
      </c>
      <c r="BD5" s="20">
        <f>IF($N5="○",1,0)</f>
        <v>0</v>
      </c>
      <c r="BE5" s="20">
        <f>IF($Q5="○",1,0)</f>
        <v>0</v>
      </c>
      <c r="BF5" s="20">
        <f>IF($T5="○",1,0)</f>
        <v>0</v>
      </c>
      <c r="BG5" s="20">
        <f>IF($W5="○",1,0)</f>
        <v>0</v>
      </c>
      <c r="BH5" s="20">
        <f>IF($Z5="○",1,0)</f>
        <v>0</v>
      </c>
      <c r="BI5" s="20">
        <f>IF($AC5="○",1,0)</f>
        <v>0</v>
      </c>
      <c r="BJ5" s="20">
        <f>IF($AF5="○",1,0)</f>
        <v>0</v>
      </c>
      <c r="BK5" s="20">
        <f>IF($AI5="○",1,0)</f>
        <v>0</v>
      </c>
      <c r="BL5" s="20">
        <f>IF($AL5="○",1,0)</f>
        <v>0</v>
      </c>
      <c r="BP5" s="20">
        <f>IF($E5="△",1,0)</f>
        <v>0</v>
      </c>
      <c r="BQ5" s="20">
        <f>IF($H5="△",1,0)</f>
        <v>0</v>
      </c>
      <c r="BR5" s="20">
        <f>IF($K5="△",1,0)</f>
        <v>0</v>
      </c>
      <c r="BS5" s="20">
        <f>IF($N5="△",1,0)</f>
        <v>0</v>
      </c>
      <c r="BT5" s="20">
        <f>IF($Q5="△",1,0)</f>
        <v>0</v>
      </c>
      <c r="BU5" s="20">
        <f>IF($T5="△",1,0)</f>
        <v>0</v>
      </c>
      <c r="BV5" s="20">
        <f>IF($W5="△",1,0)</f>
        <v>0</v>
      </c>
      <c r="BW5" s="20">
        <f>IF($Z5="△",1,0)</f>
        <v>0</v>
      </c>
      <c r="BX5" s="20">
        <f>IF($AC5="△",1,0)</f>
        <v>0</v>
      </c>
      <c r="BY5" s="20">
        <f>IF($AF5="△",1,0)</f>
        <v>0</v>
      </c>
      <c r="BZ5" s="20">
        <f>IF($AI5="△",1,0)</f>
        <v>0</v>
      </c>
      <c r="CA5" s="20">
        <f>IF($AL5="△",1,0)</f>
        <v>0</v>
      </c>
      <c r="CE5" s="20">
        <f>IF($E5="●",1,0)</f>
        <v>0</v>
      </c>
      <c r="CF5" s="20">
        <f>IF($H5="●",1,0)</f>
        <v>0</v>
      </c>
      <c r="CG5" s="20">
        <f>IF($K5="●",1,0)</f>
        <v>0</v>
      </c>
      <c r="CH5" s="20">
        <f>IF($N5="●",1,0)</f>
        <v>0</v>
      </c>
      <c r="CI5" s="20">
        <f>IF($Q5="●",1,0)</f>
        <v>0</v>
      </c>
      <c r="CJ5" s="20">
        <f>IF($T5="●",1,0)</f>
        <v>0</v>
      </c>
      <c r="CK5" s="20">
        <f>IF($W5="●",1,0)</f>
        <v>0</v>
      </c>
      <c r="CL5" s="20">
        <f>IF($Z5="●",1,0)</f>
        <v>0</v>
      </c>
      <c r="CM5" s="20">
        <f>IF($AC5="●",1,0)</f>
        <v>0</v>
      </c>
      <c r="CN5" s="20">
        <f>IF($AF5="●",1,0)</f>
        <v>0</v>
      </c>
      <c r="CO5" s="20">
        <f>IF($AI5="●",1,0)</f>
        <v>0</v>
      </c>
      <c r="CP5" s="20">
        <f>IF($AL5="●",1,0)</f>
        <v>0</v>
      </c>
    </row>
    <row r="6" spans="3:53" ht="13.5">
      <c r="C6" s="350"/>
      <c r="D6" s="54"/>
      <c r="E6" s="55"/>
      <c r="F6" s="56"/>
      <c r="G6" s="57" t="s">
        <v>52</v>
      </c>
      <c r="H6" s="58" t="s">
        <v>29</v>
      </c>
      <c r="I6" s="59" t="s">
        <v>53</v>
      </c>
      <c r="J6" s="57"/>
      <c r="K6" s="58" t="s">
        <v>29</v>
      </c>
      <c r="L6" s="59"/>
      <c r="M6" s="57"/>
      <c r="N6" s="58" t="s">
        <v>29</v>
      </c>
      <c r="O6" s="59"/>
      <c r="P6" s="57"/>
      <c r="Q6" s="58" t="s">
        <v>29</v>
      </c>
      <c r="R6" s="59"/>
      <c r="S6" s="57"/>
      <c r="T6" s="58" t="s">
        <v>29</v>
      </c>
      <c r="U6" s="59"/>
      <c r="V6" s="57"/>
      <c r="W6" s="58" t="s">
        <v>29</v>
      </c>
      <c r="X6" s="59"/>
      <c r="Y6" s="57"/>
      <c r="Z6" s="58" t="s">
        <v>29</v>
      </c>
      <c r="AA6" s="59"/>
      <c r="AB6" s="57"/>
      <c r="AC6" s="58" t="s">
        <v>29</v>
      </c>
      <c r="AD6" s="59"/>
      <c r="AE6" s="57"/>
      <c r="AF6" s="58" t="s">
        <v>29</v>
      </c>
      <c r="AG6" s="59"/>
      <c r="AH6" s="57"/>
      <c r="AI6" s="58" t="s">
        <v>29</v>
      </c>
      <c r="AJ6" s="60"/>
      <c r="AK6" s="61"/>
      <c r="AL6" s="58" t="s">
        <v>29</v>
      </c>
      <c r="AM6" s="59"/>
      <c r="AN6" s="62">
        <f>AO6*3+AP6</f>
        <v>3</v>
      </c>
      <c r="AO6" s="63">
        <f>SUM(BA5:BL5)</f>
        <v>1</v>
      </c>
      <c r="AP6" s="63">
        <f>SUM(BP5:CA5)</f>
        <v>0</v>
      </c>
      <c r="AQ6" s="63">
        <f>SUM(CE5:CP5)</f>
        <v>0</v>
      </c>
      <c r="AR6" s="64">
        <f>IF(D6="",0,D6)+IF(G6="",0,G6)+IF(J6="",0,J6)+IF(M6="",0,M6)+IF(P6="",0,P6)+IF(S6="",0,S6)+IF(V6="",0,V6)+IF(Y6="",0,Y6)+IF(AB6="",0,AB6)+IF(AE6="",0,AE6)+IF(AH6="",0,AH6)+IF(AK6="",0,AK6)</f>
        <v>6</v>
      </c>
      <c r="AS6" s="65">
        <f>IF(F6="",0,F6)+IF(I6="",0,I6)+IF(L6="",0,L6)+IF(O6="",0,O6)+IF(R6="",0,R6)+IF(U6="",0,U6)+IF(X6="",0,X6)+IF(AA6="",0,AA6)+IF(AD6="",0,AD6)+IF(AG6="",0,AG6)+IF(AJ6="",0,AJ6)+IF(AM6="",0,AM6)</f>
        <v>2</v>
      </c>
      <c r="AT6" s="66">
        <f>AR6-AS6</f>
        <v>4</v>
      </c>
      <c r="AU6" s="67"/>
      <c r="AV6" s="31"/>
      <c r="AW6" s="68"/>
      <c r="AX6" s="22">
        <f>AO6+AP6+AQ6</f>
        <v>1</v>
      </c>
      <c r="AY6" s="20" t="str">
        <f>C5</f>
        <v>ＦＣガッツ</v>
      </c>
      <c r="BA6" s="20" t="s">
        <v>30</v>
      </c>
    </row>
    <row r="7" spans="3:94" ht="13.5">
      <c r="C7" s="349" t="s">
        <v>31</v>
      </c>
      <c r="D7" s="33" t="s">
        <v>28</v>
      </c>
      <c r="E7" s="48" t="str">
        <f>IF(D8="","",IF(F8="","",IF((D8-F8)&gt;0,"○",(IF((D8-F8)&lt;0,"●","△")))))</f>
        <v>●</v>
      </c>
      <c r="F7" s="34" t="s">
        <v>28</v>
      </c>
      <c r="G7" s="35"/>
      <c r="H7" s="48" t="s">
        <v>28</v>
      </c>
      <c r="I7" s="34"/>
      <c r="J7" s="35"/>
      <c r="K7" s="69">
        <f>IF(J8="","",IF(L8="","",IF((J8-L8)&gt;0,"○",(IF((J8-L8)&lt;0,"●","△")))))</f>
      </c>
      <c r="L7" s="49" t="s">
        <v>28</v>
      </c>
      <c r="M7" s="35"/>
      <c r="N7" s="69">
        <f>IF(M8="","",IF(O8="","",IF((M8-O8)&gt;0,"○",(IF((M8-O8)&lt;0,"●","△")))))</f>
      </c>
      <c r="O7" s="49" t="s">
        <v>28</v>
      </c>
      <c r="P7" s="35"/>
      <c r="Q7" s="69">
        <f>IF(P8="","",IF(R8="","",IF((P8-R8)&gt;0,"○",(IF((P8-R8)&lt;0,"●","△")))))</f>
      </c>
      <c r="R7" s="49" t="s">
        <v>28</v>
      </c>
      <c r="S7" s="35"/>
      <c r="T7" s="69">
        <f>IF(S8="","",IF(U8="","",IF((S8-U8)&gt;0,"○",(IF((S8-U8)&lt;0,"●","△")))))</f>
      </c>
      <c r="U7" s="49" t="s">
        <v>28</v>
      </c>
      <c r="V7" s="35"/>
      <c r="W7" s="69">
        <f>IF(V8="","",IF(X8="","",IF((V8-X8)&gt;0,"○",(IF((V8-X8)&lt;0,"●","△")))))</f>
      </c>
      <c r="X7" s="49" t="s">
        <v>28</v>
      </c>
      <c r="Y7" s="35"/>
      <c r="Z7" s="69">
        <f>IF(Y8="","",IF(AA8="","",IF((Y8-AA8)&gt;0,"○",(IF((Y8-AA8)&lt;0,"●","△")))))</f>
      </c>
      <c r="AA7" s="49" t="s">
        <v>28</v>
      </c>
      <c r="AB7" s="35"/>
      <c r="AC7" s="69">
        <f>IF(AB8="","",IF(AD8="","",IF((AB8-AD8)&gt;0,"○",(IF((AB8-AD8)&lt;0,"●","△")))))</f>
      </c>
      <c r="AD7" s="70" t="s">
        <v>28</v>
      </c>
      <c r="AE7" s="35"/>
      <c r="AF7" s="69">
        <f>IF(AE8="","",IF(AG8="","",IF((AE8-AG8)&gt;0,"○",(IF((AE8-AG8)&lt;0,"●","△")))))</f>
      </c>
      <c r="AG7" s="70" t="s">
        <v>28</v>
      </c>
      <c r="AH7" s="35"/>
      <c r="AI7" s="69">
        <f>IF(AH8="","",IF(AJ8="","",IF((AH8-AJ8)&gt;0,"○",(IF((AH8-AJ8)&lt;0,"●","△")))))</f>
      </c>
      <c r="AJ7" s="70" t="s">
        <v>28</v>
      </c>
      <c r="AK7" s="71" t="s">
        <v>28</v>
      </c>
      <c r="AL7" s="69">
        <f>IF(AK8="","",IF(AM8="","",IF((AK8-AM8)&gt;0,"○",(IF((AK8-AM8)&lt;0,"●","△")))))</f>
      </c>
      <c r="AM7" s="70" t="s">
        <v>28</v>
      </c>
      <c r="AN7" s="50"/>
      <c r="AO7" s="51"/>
      <c r="AP7" s="51"/>
      <c r="AQ7" s="51"/>
      <c r="AR7" s="52" t="s">
        <v>13</v>
      </c>
      <c r="AS7" s="72"/>
      <c r="AT7" s="35"/>
      <c r="AU7" s="53"/>
      <c r="AV7" s="31"/>
      <c r="BA7" s="20">
        <f>IF($E7="○",1,0)</f>
        <v>0</v>
      </c>
      <c r="BB7" s="20">
        <f>IF($H7="○",1,0)</f>
        <v>0</v>
      </c>
      <c r="BC7" s="20">
        <f>IF($K7="○",1,0)</f>
        <v>0</v>
      </c>
      <c r="BD7" s="20">
        <f>IF($N7="○",1,0)</f>
        <v>0</v>
      </c>
      <c r="BE7" s="20">
        <f>IF($Q7="○",1,0)</f>
        <v>0</v>
      </c>
      <c r="BF7" s="20">
        <f>IF($T7="○",1,0)</f>
        <v>0</v>
      </c>
      <c r="BG7" s="20">
        <f>IF($W7="○",1,0)</f>
        <v>0</v>
      </c>
      <c r="BH7" s="20">
        <f>IF($Z7="○",1,0)</f>
        <v>0</v>
      </c>
      <c r="BI7" s="20">
        <f>IF($AC7="○",1,0)</f>
        <v>0</v>
      </c>
      <c r="BJ7" s="20">
        <f>IF($AF7="○",1,0)</f>
        <v>0</v>
      </c>
      <c r="BK7" s="20">
        <f>IF($AI7="○",1,0)</f>
        <v>0</v>
      </c>
      <c r="BL7" s="20">
        <f>IF($AL7="○",1,0)</f>
        <v>0</v>
      </c>
      <c r="BP7" s="20">
        <f>IF($E7="△",1,0)</f>
        <v>0</v>
      </c>
      <c r="BQ7" s="20">
        <f>IF($H7="△",1,0)</f>
        <v>0</v>
      </c>
      <c r="BR7" s="20">
        <f>IF($K7="△",1,0)</f>
        <v>0</v>
      </c>
      <c r="BS7" s="20">
        <f>IF($N7="△",1,0)</f>
        <v>0</v>
      </c>
      <c r="BT7" s="20">
        <f>IF($Q7="△",1,0)</f>
        <v>0</v>
      </c>
      <c r="BU7" s="20">
        <f>IF($T7="△",1,0)</f>
        <v>0</v>
      </c>
      <c r="BV7" s="20">
        <f>IF($W7="△",1,0)</f>
        <v>0</v>
      </c>
      <c r="BW7" s="20">
        <f>IF($Z7="△",1,0)</f>
        <v>0</v>
      </c>
      <c r="BX7" s="20">
        <f>IF($AC7="△",1,0)</f>
        <v>0</v>
      </c>
      <c r="BY7" s="20">
        <f>IF($AF7="△",1,0)</f>
        <v>0</v>
      </c>
      <c r="BZ7" s="20">
        <f>IF($AI7="△",1,0)</f>
        <v>0</v>
      </c>
      <c r="CA7" s="20">
        <f>IF($AL7="△",1,0)</f>
        <v>0</v>
      </c>
      <c r="CE7" s="20">
        <f>IF($E7="●",1,0)</f>
        <v>1</v>
      </c>
      <c r="CF7" s="20">
        <f>IF($H7="●",1,0)</f>
        <v>0</v>
      </c>
      <c r="CG7" s="20">
        <f>IF($K7="●",1,0)</f>
        <v>0</v>
      </c>
      <c r="CH7" s="20">
        <f>IF($N7="●",1,0)</f>
        <v>0</v>
      </c>
      <c r="CI7" s="20">
        <f>IF($Q7="●",1,0)</f>
        <v>0</v>
      </c>
      <c r="CJ7" s="20">
        <f>IF($T7="●",1,0)</f>
        <v>0</v>
      </c>
      <c r="CK7" s="20">
        <f>IF($W7="●",1,0)</f>
        <v>0</v>
      </c>
      <c r="CL7" s="20">
        <f>IF($Z7="●",1,0)</f>
        <v>0</v>
      </c>
      <c r="CM7" s="20">
        <f>IF($AC7="●",1,0)</f>
        <v>0</v>
      </c>
      <c r="CN7" s="20">
        <f>IF($AF7="●",1,0)</f>
        <v>0</v>
      </c>
      <c r="CO7" s="20">
        <f>IF($AI7="●",1,0)</f>
        <v>0</v>
      </c>
      <c r="CP7" s="20">
        <f>IF($AL7="●",1,0)</f>
        <v>0</v>
      </c>
    </row>
    <row r="8" spans="3:53" ht="13.5">
      <c r="C8" s="350"/>
      <c r="D8" s="54" t="str">
        <f>IF(I6="","",I6)</f>
        <v>2</v>
      </c>
      <c r="E8" s="55" t="s">
        <v>29</v>
      </c>
      <c r="F8" s="56" t="str">
        <f>IF(G6="","",G6)</f>
        <v>6</v>
      </c>
      <c r="G8" s="66"/>
      <c r="H8" s="55"/>
      <c r="I8" s="56"/>
      <c r="J8" s="57"/>
      <c r="K8" s="58" t="s">
        <v>29</v>
      </c>
      <c r="L8" s="59"/>
      <c r="M8" s="57"/>
      <c r="N8" s="58" t="s">
        <v>29</v>
      </c>
      <c r="O8" s="59"/>
      <c r="P8" s="57"/>
      <c r="Q8" s="58" t="s">
        <v>29</v>
      </c>
      <c r="R8" s="59"/>
      <c r="S8" s="57"/>
      <c r="T8" s="58" t="s">
        <v>29</v>
      </c>
      <c r="U8" s="59"/>
      <c r="V8" s="57"/>
      <c r="W8" s="58" t="s">
        <v>29</v>
      </c>
      <c r="X8" s="59"/>
      <c r="Y8" s="57"/>
      <c r="Z8" s="58" t="s">
        <v>29</v>
      </c>
      <c r="AA8" s="59"/>
      <c r="AB8" s="57"/>
      <c r="AC8" s="58" t="s">
        <v>29</v>
      </c>
      <c r="AD8" s="73"/>
      <c r="AE8" s="57"/>
      <c r="AF8" s="58" t="s">
        <v>29</v>
      </c>
      <c r="AG8" s="73"/>
      <c r="AH8" s="57"/>
      <c r="AI8" s="58" t="s">
        <v>29</v>
      </c>
      <c r="AJ8" s="73"/>
      <c r="AK8" s="59"/>
      <c r="AL8" s="58" t="s">
        <v>29</v>
      </c>
      <c r="AM8" s="73"/>
      <c r="AN8" s="62">
        <f>AO8*3+AP8</f>
        <v>0</v>
      </c>
      <c r="AO8" s="63">
        <f>SUM(BA7:BL7)</f>
        <v>0</v>
      </c>
      <c r="AP8" s="63">
        <f>SUM(BP7:CA7)</f>
        <v>0</v>
      </c>
      <c r="AQ8" s="63">
        <f>SUM(CE7:CP7)</f>
        <v>1</v>
      </c>
      <c r="AR8" s="64">
        <f>IF(D8="",0,D8)+IF(G8="",0,G8)+IF(J8="",0,J8)+IF(M8="",0,M8)+IF(P8="",0,P8)+IF(S8="",0,S8)+IF(V8="",0,V8)+IF(Y8="",0,Y8)+IF(AB8="",0,AB8)+IF(AE8="",0,AE8)+IF(AH8="",0,AH8)+IF(AK8="",0,AK8)</f>
        <v>2</v>
      </c>
      <c r="AS8" s="65">
        <f>IF(F8="",0,F8)+IF(I8="",0,I8)+IF(L8="",0,L8)+IF(O8="",0,O8)+IF(R8="",0,R8)+IF(U8="",0,U8)+IF(X8="",0,X8)+IF(AA8="",0,AA8)+IF(AD8="",0,AD8)+IF(AG8="",0,AG8)+IF(AJ8="",0,AJ8)+IF(AM8="",0,AM8)</f>
        <v>6</v>
      </c>
      <c r="AT8" s="66">
        <f>AR8-AS8</f>
        <v>-4</v>
      </c>
      <c r="AU8" s="67"/>
      <c r="AV8" s="31"/>
      <c r="AW8" s="21" t="str">
        <f>IF(D8="",0,D8)</f>
        <v>2</v>
      </c>
      <c r="AX8" s="22">
        <f>AO8+AP8+AQ8</f>
        <v>1</v>
      </c>
      <c r="AY8" s="20" t="str">
        <f>C7</f>
        <v>太陽クラブ</v>
      </c>
      <c r="BA8" s="20" t="s">
        <v>30</v>
      </c>
    </row>
    <row r="9" spans="3:94" ht="13.5">
      <c r="C9" s="349" t="s">
        <v>32</v>
      </c>
      <c r="D9" s="33" t="s">
        <v>28</v>
      </c>
      <c r="E9" s="48">
        <f>IF(D10="","",IF(F10="","",IF((D10-F10)&gt;0,"○",(IF((D10-F10)&lt;0,"●","△")))))</f>
      </c>
      <c r="F9" s="34" t="s">
        <v>28</v>
      </c>
      <c r="G9" s="35" t="s">
        <v>28</v>
      </c>
      <c r="H9" s="48">
        <f>IF(G10="","",IF(I10="","",IF((G10-I10)&gt;0,"○",(IF((G10-I10)&lt;0,"●","△")))))</f>
      </c>
      <c r="I9" s="34" t="s">
        <v>28</v>
      </c>
      <c r="J9" s="35" t="s">
        <v>28</v>
      </c>
      <c r="K9" s="48" t="s">
        <v>28</v>
      </c>
      <c r="L9" s="34" t="s">
        <v>28</v>
      </c>
      <c r="M9" s="35"/>
      <c r="N9" s="69">
        <f>IF(M10="","",IF(O10="","",IF((M10-O10)&gt;0,"○",(IF((M10-O10)&lt;0,"●","△")))))</f>
      </c>
      <c r="O9" s="49" t="s">
        <v>28</v>
      </c>
      <c r="P9" s="35"/>
      <c r="Q9" s="69">
        <f>IF(P10="","",IF(R10="","",IF((P10-R10)&gt;0,"○",(IF((P10-R10)&lt;0,"●","△")))))</f>
      </c>
      <c r="R9" s="49" t="s">
        <v>28</v>
      </c>
      <c r="S9" s="35"/>
      <c r="T9" s="69">
        <f>IF(S10="","",IF(U10="","",IF((S10-U10)&gt;0,"○",(IF((S10-U10)&lt;0,"●","△")))))</f>
      </c>
      <c r="U9" s="49" t="s">
        <v>28</v>
      </c>
      <c r="V9" s="35"/>
      <c r="W9" s="69">
        <f>IF(V10="","",IF(X10="","",IF((V10-X10)&gt;0,"○",(IF((V10-X10)&lt;0,"●","△")))))</f>
      </c>
      <c r="X9" s="49" t="s">
        <v>28</v>
      </c>
      <c r="Y9" s="35"/>
      <c r="Z9" s="69">
        <f>IF(Y10="","",IF(AA10="","",IF((Y10-AA10)&gt;0,"○",(IF((Y10-AA10)&lt;0,"●","△")))))</f>
      </c>
      <c r="AA9" s="49" t="s">
        <v>28</v>
      </c>
      <c r="AB9" s="35"/>
      <c r="AC9" s="69">
        <f>IF(AB10="","",IF(AD10="","",IF((AB10-AD10)&gt;0,"○",(IF((AB10-AD10)&lt;0,"●","△")))))</f>
      </c>
      <c r="AD9" s="70" t="s">
        <v>28</v>
      </c>
      <c r="AE9" s="35"/>
      <c r="AF9" s="69">
        <f>IF(AE10="","",IF(AG10="","",IF((AE10-AG10)&gt;0,"○",(IF((AE10-AG10)&lt;0,"●","△")))))</f>
      </c>
      <c r="AG9" s="70" t="s">
        <v>28</v>
      </c>
      <c r="AH9" s="35"/>
      <c r="AI9" s="69">
        <f>IF(AH10="","",IF(AJ10="","",IF((AH10-AJ10)&gt;0,"○",(IF((AH10-AJ10)&lt;0,"●","△")))))</f>
      </c>
      <c r="AJ9" s="70" t="s">
        <v>28</v>
      </c>
      <c r="AK9" s="71" t="s">
        <v>28</v>
      </c>
      <c r="AL9" s="69">
        <f>IF(AK10="","",IF(AM10="","",IF((AK10-AM10)&gt;0,"○",(IF((AK10-AM10)&lt;0,"●","△")))))</f>
      </c>
      <c r="AM9" s="70" t="s">
        <v>28</v>
      </c>
      <c r="AN9" s="50" t="s">
        <v>30</v>
      </c>
      <c r="AO9" s="51"/>
      <c r="AP9" s="51" t="s">
        <v>30</v>
      </c>
      <c r="AQ9" s="51" t="s">
        <v>30</v>
      </c>
      <c r="AR9" s="52" t="s">
        <v>13</v>
      </c>
      <c r="AS9" s="72" t="s">
        <v>30</v>
      </c>
      <c r="AT9" s="35"/>
      <c r="AU9" s="53"/>
      <c r="AV9" s="31"/>
      <c r="AX9" s="22" t="s">
        <v>13</v>
      </c>
      <c r="BA9" s="20">
        <f>IF($E9="○",1,0)</f>
        <v>0</v>
      </c>
      <c r="BB9" s="20">
        <f>IF($H9="○",1,0)</f>
        <v>0</v>
      </c>
      <c r="BC9" s="20">
        <f>IF($K9="○",1,0)</f>
        <v>0</v>
      </c>
      <c r="BD9" s="20">
        <f>IF($N9="○",1,0)</f>
        <v>0</v>
      </c>
      <c r="BE9" s="20">
        <f>IF($Q9="○",1,0)</f>
        <v>0</v>
      </c>
      <c r="BF9" s="20">
        <f>IF($T9="○",1,0)</f>
        <v>0</v>
      </c>
      <c r="BG9" s="20">
        <f>IF($W9="○",1,0)</f>
        <v>0</v>
      </c>
      <c r="BH9" s="20">
        <f>IF($Z9="○",1,0)</f>
        <v>0</v>
      </c>
      <c r="BI9" s="20">
        <f>IF($AC9="○",1,0)</f>
        <v>0</v>
      </c>
      <c r="BJ9" s="20">
        <f>IF($AF9="○",1,0)</f>
        <v>0</v>
      </c>
      <c r="BK9" s="20">
        <f>IF($AI9="○",1,0)</f>
        <v>0</v>
      </c>
      <c r="BL9" s="20">
        <f>IF($AL9="○",1,0)</f>
        <v>0</v>
      </c>
      <c r="BP9" s="20">
        <f>IF($E9="△",1,0)</f>
        <v>0</v>
      </c>
      <c r="BQ9" s="20">
        <f>IF($H9="△",1,0)</f>
        <v>0</v>
      </c>
      <c r="BR9" s="20">
        <f>IF($K9="△",1,0)</f>
        <v>0</v>
      </c>
      <c r="BS9" s="20">
        <f>IF($N9="△",1,0)</f>
        <v>0</v>
      </c>
      <c r="BT9" s="20">
        <f>IF($Q9="△",1,0)</f>
        <v>0</v>
      </c>
      <c r="BU9" s="20">
        <f>IF($T9="△",1,0)</f>
        <v>0</v>
      </c>
      <c r="BV9" s="20">
        <f>IF($W9="△",1,0)</f>
        <v>0</v>
      </c>
      <c r="BW9" s="20">
        <f>IF($Z9="△",1,0)</f>
        <v>0</v>
      </c>
      <c r="BX9" s="20">
        <f>IF($AC9="△",1,0)</f>
        <v>0</v>
      </c>
      <c r="BY9" s="20">
        <f>IF($AF9="△",1,0)</f>
        <v>0</v>
      </c>
      <c r="BZ9" s="20">
        <f>IF($AI9="△",1,0)</f>
        <v>0</v>
      </c>
      <c r="CA9" s="20">
        <f>IF($AL9="△",1,0)</f>
        <v>0</v>
      </c>
      <c r="CE9" s="20">
        <f>IF($E9="●",1,0)</f>
        <v>0</v>
      </c>
      <c r="CF9" s="20">
        <f>IF($H9="●",1,0)</f>
        <v>0</v>
      </c>
      <c r="CG9" s="20">
        <f>IF($K9="●",1,0)</f>
        <v>0</v>
      </c>
      <c r="CH9" s="20">
        <f>IF($N9="●",1,0)</f>
        <v>0</v>
      </c>
      <c r="CI9" s="20">
        <f>IF($Q9="●",1,0)</f>
        <v>0</v>
      </c>
      <c r="CJ9" s="20">
        <f>IF($T9="●",1,0)</f>
        <v>0</v>
      </c>
      <c r="CK9" s="20">
        <f>IF($W9="●",1,0)</f>
        <v>0</v>
      </c>
      <c r="CL9" s="20">
        <f>IF($Z9="●",1,0)</f>
        <v>0</v>
      </c>
      <c r="CM9" s="20">
        <f>IF($AC9="●",1,0)</f>
        <v>0</v>
      </c>
      <c r="CN9" s="20">
        <f>IF($AF9="●",1,0)</f>
        <v>0</v>
      </c>
      <c r="CO9" s="20">
        <f>IF($AI9="●",1,0)</f>
        <v>0</v>
      </c>
      <c r="CP9" s="20">
        <f>IF($AL9="●",1,0)</f>
        <v>0</v>
      </c>
    </row>
    <row r="10" spans="3:53" ht="13.5">
      <c r="C10" s="350"/>
      <c r="D10" s="54">
        <f>IF(L6="","",L6)</f>
      </c>
      <c r="E10" s="55" t="s">
        <v>29</v>
      </c>
      <c r="F10" s="56">
        <f>IF(J6="","",J6)</f>
      </c>
      <c r="G10" s="66">
        <f>IF(L8="","",L8)</f>
      </c>
      <c r="H10" s="55" t="s">
        <v>29</v>
      </c>
      <c r="I10" s="56">
        <f>IF(J8="","",J8)</f>
      </c>
      <c r="J10" s="66"/>
      <c r="K10" s="55"/>
      <c r="L10" s="56"/>
      <c r="M10" s="57"/>
      <c r="N10" s="58" t="s">
        <v>29</v>
      </c>
      <c r="O10" s="59"/>
      <c r="P10" s="57"/>
      <c r="Q10" s="58" t="s">
        <v>29</v>
      </c>
      <c r="R10" s="59"/>
      <c r="S10" s="57"/>
      <c r="T10" s="58" t="s">
        <v>29</v>
      </c>
      <c r="U10" s="59"/>
      <c r="V10" s="57"/>
      <c r="W10" s="58" t="s">
        <v>29</v>
      </c>
      <c r="X10" s="59"/>
      <c r="Y10" s="57"/>
      <c r="Z10" s="58" t="s">
        <v>29</v>
      </c>
      <c r="AA10" s="59"/>
      <c r="AB10" s="57"/>
      <c r="AC10" s="58" t="s">
        <v>29</v>
      </c>
      <c r="AD10" s="73"/>
      <c r="AE10" s="57"/>
      <c r="AF10" s="58" t="s">
        <v>29</v>
      </c>
      <c r="AG10" s="73"/>
      <c r="AH10" s="57"/>
      <c r="AI10" s="58" t="s">
        <v>29</v>
      </c>
      <c r="AJ10" s="73"/>
      <c r="AK10" s="59"/>
      <c r="AL10" s="58" t="s">
        <v>29</v>
      </c>
      <c r="AM10" s="73"/>
      <c r="AN10" s="62">
        <f>AO10*3+AP10</f>
        <v>0</v>
      </c>
      <c r="AO10" s="63">
        <f>SUM(BA9:BL9)</f>
        <v>0</v>
      </c>
      <c r="AP10" s="63">
        <f>SUM(BP9:CA9)</f>
        <v>0</v>
      </c>
      <c r="AQ10" s="63">
        <f>SUM(CE9:CP9)</f>
        <v>0</v>
      </c>
      <c r="AR10" s="64">
        <f>IF(D10="",0,D10)+IF(G10="",0,G10)+IF(J10="",0,J10)+IF(M10="",0,M10)+IF(P10="",0,P10)+IF(S10="",0,S10)+IF(V10="",0,V10)+IF(Y10="",0,Y10)+IF(AB10="",0,AB10)+IF(AE10="",0,AE10)+IF(AH10="",0,AH10)+IF(AK10="",0,AK10)</f>
        <v>0</v>
      </c>
      <c r="AS10" s="65">
        <f>IF(F10="",0,F10)+IF(I10="",0,I10)+IF(L10="",0,L10)+IF(O10="",0,O10)+IF(R10="",0,R10)+IF(U10="",0,U10)+IF(X10="",0,X10)+IF(AA10="",0,AA10)+IF(AD10="",0,AD10)+IF(AG10="",0,AG10)+IF(AJ10="",0,AJ10)+IF(AM10="",0,AM10)</f>
        <v>0</v>
      </c>
      <c r="AT10" s="66">
        <f>AR10-AS10</f>
        <v>0</v>
      </c>
      <c r="AU10" s="67"/>
      <c r="AV10" s="31"/>
      <c r="AX10" s="22">
        <f>AO10+AP10+AQ10</f>
        <v>0</v>
      </c>
      <c r="AY10" s="20" t="str">
        <f>C9</f>
        <v>蹴球ﾌｧｲﾀｰｽﾞ</v>
      </c>
      <c r="BA10" s="20" t="s">
        <v>30</v>
      </c>
    </row>
    <row r="11" spans="3:94" ht="13.5">
      <c r="C11" s="349" t="s">
        <v>33</v>
      </c>
      <c r="D11" s="33" t="s">
        <v>28</v>
      </c>
      <c r="E11" s="48">
        <f>IF(D12="","",IF(F12="","",IF((D12-F12)&gt;0,"○",(IF((D12-F12)&lt;0,"●","△")))))</f>
      </c>
      <c r="F11" s="34" t="s">
        <v>28</v>
      </c>
      <c r="G11" s="35" t="s">
        <v>28</v>
      </c>
      <c r="H11" s="48">
        <f>IF(G12="","",IF(I12="","",IF((G12-I12)&gt;0,"○",(IF((G12-I12)&lt;0,"●","△")))))</f>
      </c>
      <c r="I11" s="34" t="s">
        <v>28</v>
      </c>
      <c r="J11" s="35" t="s">
        <v>28</v>
      </c>
      <c r="K11" s="48">
        <f>IF(J12="","",IF(L12="","",IF((J12-L12)&gt;0,"○",(IF((J12-L12)&lt;0,"●","△")))))</f>
      </c>
      <c r="L11" s="34" t="s">
        <v>28</v>
      </c>
      <c r="M11" s="35" t="s">
        <v>28</v>
      </c>
      <c r="N11" s="48" t="s">
        <v>28</v>
      </c>
      <c r="O11" s="34" t="s">
        <v>28</v>
      </c>
      <c r="P11" s="35"/>
      <c r="Q11" s="69">
        <f>IF(P12="","",IF(R12="","",IF((P12-R12)&gt;0,"○",(IF((P12-R12)&lt;0,"●","△")))))</f>
      </c>
      <c r="R11" s="49" t="s">
        <v>28</v>
      </c>
      <c r="S11" s="35"/>
      <c r="T11" s="69">
        <f>IF(S12="","",IF(U12="","",IF((S12-U12)&gt;0,"○",(IF((S12-U12)&lt;0,"●","△")))))</f>
      </c>
      <c r="U11" s="49" t="s">
        <v>28</v>
      </c>
      <c r="V11" s="35"/>
      <c r="W11" s="69">
        <f>IF(V12="","",IF(X12="","",IF((V12-X12)&gt;0,"○",(IF((V12-X12)&lt;0,"●","△")))))</f>
      </c>
      <c r="X11" s="49" t="s">
        <v>28</v>
      </c>
      <c r="Y11" s="35"/>
      <c r="Z11" s="69">
        <f>IF(Y12="","",IF(AA12="","",IF((Y12-AA12)&gt;0,"○",(IF((Y12-AA12)&lt;0,"●","△")))))</f>
      </c>
      <c r="AA11" s="49" t="s">
        <v>28</v>
      </c>
      <c r="AB11" s="35"/>
      <c r="AC11" s="69">
        <f>IF(AB12="","",IF(AD12="","",IF((AB12-AD12)&gt;0,"○",(IF((AB12-AD12)&lt;0,"●","△")))))</f>
      </c>
      <c r="AD11" s="70" t="s">
        <v>28</v>
      </c>
      <c r="AE11" s="35"/>
      <c r="AF11" s="69">
        <f>IF(AE12="","",IF(AG12="","",IF((AE12-AG12)&gt;0,"○",(IF((AE12-AG12)&lt;0,"●","△")))))</f>
      </c>
      <c r="AG11" s="70" t="s">
        <v>28</v>
      </c>
      <c r="AH11" s="35"/>
      <c r="AI11" s="69">
        <f>IF(AH12="","",IF(AJ12="","",IF((AH12-AJ12)&gt;0,"○",(IF((AH12-AJ12)&lt;0,"●","△")))))</f>
      </c>
      <c r="AJ11" s="70" t="s">
        <v>28</v>
      </c>
      <c r="AK11" s="71" t="s">
        <v>28</v>
      </c>
      <c r="AL11" s="69">
        <f>IF(AK12="","",IF(AM12="","",IF((AK12-AM12)&gt;0,"○",(IF((AK12-AM12)&lt;0,"●","△")))))</f>
      </c>
      <c r="AM11" s="70" t="s">
        <v>28</v>
      </c>
      <c r="AN11" s="50" t="s">
        <v>30</v>
      </c>
      <c r="AO11" s="51"/>
      <c r="AP11" s="51" t="s">
        <v>30</v>
      </c>
      <c r="AQ11" s="51" t="s">
        <v>30</v>
      </c>
      <c r="AR11" s="52" t="s">
        <v>13</v>
      </c>
      <c r="AS11" s="72" t="s">
        <v>30</v>
      </c>
      <c r="AT11" s="35"/>
      <c r="AU11" s="53"/>
      <c r="AV11" s="31"/>
      <c r="AX11" s="22" t="s">
        <v>13</v>
      </c>
      <c r="BA11" s="20">
        <f>IF($E11="○",1,0)</f>
        <v>0</v>
      </c>
      <c r="BB11" s="20">
        <f>IF($H11="○",1,0)</f>
        <v>0</v>
      </c>
      <c r="BC11" s="20">
        <f>IF($K11="○",1,0)</f>
        <v>0</v>
      </c>
      <c r="BD11" s="20">
        <f>IF($N11="○",1,0)</f>
        <v>0</v>
      </c>
      <c r="BE11" s="20">
        <f>IF($Q11="○",1,0)</f>
        <v>0</v>
      </c>
      <c r="BF11" s="20">
        <f>IF($T11="○",1,0)</f>
        <v>0</v>
      </c>
      <c r="BG11" s="20">
        <f>IF($W11="○",1,0)</f>
        <v>0</v>
      </c>
      <c r="BH11" s="20">
        <f>IF($Z11="○",1,0)</f>
        <v>0</v>
      </c>
      <c r="BI11" s="20">
        <f>IF($AC11="○",1,0)</f>
        <v>0</v>
      </c>
      <c r="BJ11" s="20">
        <f>IF($AF11="○",1,0)</f>
        <v>0</v>
      </c>
      <c r="BK11" s="20">
        <f>IF($AI11="○",1,0)</f>
        <v>0</v>
      </c>
      <c r="BL11" s="20">
        <f>IF($AL11="○",1,0)</f>
        <v>0</v>
      </c>
      <c r="BP11" s="20">
        <f>IF($E11="△",1,0)</f>
        <v>0</v>
      </c>
      <c r="BQ11" s="20">
        <f>IF($H11="△",1,0)</f>
        <v>0</v>
      </c>
      <c r="BR11" s="20">
        <f>IF($K11="△",1,0)</f>
        <v>0</v>
      </c>
      <c r="BS11" s="20">
        <f>IF($N11="△",1,0)</f>
        <v>0</v>
      </c>
      <c r="BT11" s="20">
        <f>IF($Q11="△",1,0)</f>
        <v>0</v>
      </c>
      <c r="BU11" s="20">
        <f>IF($T11="△",1,0)</f>
        <v>0</v>
      </c>
      <c r="BV11" s="20">
        <f>IF($W11="△",1,0)</f>
        <v>0</v>
      </c>
      <c r="BW11" s="20">
        <f>IF($Z11="△",1,0)</f>
        <v>0</v>
      </c>
      <c r="BX11" s="20">
        <f>IF($AC11="△",1,0)</f>
        <v>0</v>
      </c>
      <c r="BY11" s="20">
        <f>IF($AF11="△",1,0)</f>
        <v>0</v>
      </c>
      <c r="BZ11" s="20">
        <f>IF($AI11="△",1,0)</f>
        <v>0</v>
      </c>
      <c r="CA11" s="20">
        <f>IF($AL11="△",1,0)</f>
        <v>0</v>
      </c>
      <c r="CE11" s="20">
        <f>IF($E11="●",1,0)</f>
        <v>0</v>
      </c>
      <c r="CF11" s="20">
        <f>IF($H11="●",1,0)</f>
        <v>0</v>
      </c>
      <c r="CG11" s="20">
        <f>IF($K11="●",1,0)</f>
        <v>0</v>
      </c>
      <c r="CH11" s="20">
        <f>IF($N11="●",1,0)</f>
        <v>0</v>
      </c>
      <c r="CI11" s="20">
        <f>IF($Q11="●",1,0)</f>
        <v>0</v>
      </c>
      <c r="CJ11" s="20">
        <f>IF($T11="●",1,0)</f>
        <v>0</v>
      </c>
      <c r="CK11" s="20">
        <f>IF($W11="●",1,0)</f>
        <v>0</v>
      </c>
      <c r="CL11" s="20">
        <f>IF($Z11="●",1,0)</f>
        <v>0</v>
      </c>
      <c r="CM11" s="20">
        <f>IF($AC11="●",1,0)</f>
        <v>0</v>
      </c>
      <c r="CN11" s="20">
        <f>IF($AF11="●",1,0)</f>
        <v>0</v>
      </c>
      <c r="CO11" s="20">
        <f>IF($AI11="●",1,0)</f>
        <v>0</v>
      </c>
      <c r="CP11" s="20">
        <f>IF($AL11="●",1,0)</f>
        <v>0</v>
      </c>
    </row>
    <row r="12" spans="3:53" ht="13.5">
      <c r="C12" s="350"/>
      <c r="D12" s="54">
        <f>IF(O6="","",O6)</f>
      </c>
      <c r="E12" s="55" t="s">
        <v>29</v>
      </c>
      <c r="F12" s="56">
        <f>IF(M6="","",M6)</f>
      </c>
      <c r="G12" s="74">
        <f>IF(O8="","",O8)</f>
      </c>
      <c r="H12" s="55" t="s">
        <v>29</v>
      </c>
      <c r="I12" s="56">
        <f>IF(M8="","",M8)</f>
      </c>
      <c r="J12" s="66">
        <f>IF(O10="","",O10)</f>
      </c>
      <c r="K12" s="55" t="s">
        <v>29</v>
      </c>
      <c r="L12" s="56">
        <f>IF(M10="","",M10)</f>
      </c>
      <c r="M12" s="66"/>
      <c r="N12" s="55"/>
      <c r="O12" s="56"/>
      <c r="P12" s="57"/>
      <c r="Q12" s="58" t="s">
        <v>29</v>
      </c>
      <c r="R12" s="59"/>
      <c r="S12" s="57"/>
      <c r="T12" s="58" t="s">
        <v>29</v>
      </c>
      <c r="U12" s="59"/>
      <c r="V12" s="57"/>
      <c r="W12" s="58" t="s">
        <v>29</v>
      </c>
      <c r="X12" s="59"/>
      <c r="Y12" s="57"/>
      <c r="Z12" s="58" t="s">
        <v>29</v>
      </c>
      <c r="AA12" s="59"/>
      <c r="AB12" s="57"/>
      <c r="AC12" s="58" t="s">
        <v>29</v>
      </c>
      <c r="AD12" s="73"/>
      <c r="AE12" s="57"/>
      <c r="AF12" s="58" t="s">
        <v>29</v>
      </c>
      <c r="AG12" s="73"/>
      <c r="AH12" s="57"/>
      <c r="AI12" s="58" t="s">
        <v>29</v>
      </c>
      <c r="AJ12" s="73"/>
      <c r="AK12" s="59"/>
      <c r="AL12" s="58" t="s">
        <v>29</v>
      </c>
      <c r="AM12" s="73"/>
      <c r="AN12" s="62">
        <f>AO12*3+AP12</f>
        <v>0</v>
      </c>
      <c r="AO12" s="63">
        <f>SUM(BA11:BL11)</f>
        <v>0</v>
      </c>
      <c r="AP12" s="63">
        <f>SUM(BP11:CA11)</f>
        <v>0</v>
      </c>
      <c r="AQ12" s="63">
        <f>SUM(CE11:CP11)</f>
        <v>0</v>
      </c>
      <c r="AR12" s="64">
        <f>IF(D12="",0,D12)+IF(G12="",0,G12)+IF(J12="",0,J12)+IF(M12="",0,M12)+IF(P12="",0,P12)+IF(S12="",0,S12)+IF(V12="",0,V12)+IF(Y12="",0,Y12)+IF(AB12="",0,AB12)+IF(AE12="",0,AE12)+IF(AH12="",0,AH12)+IF(AK12="",0,AK12)</f>
        <v>0</v>
      </c>
      <c r="AS12" s="65">
        <f>IF(F12="",0,F12)+IF(I12="",0,I12)+IF(L12="",0,L12)+IF(O12="",0,O12)+IF(R12="",0,R12)+IF(U12="",0,U12)+IF(X12="",0,X12)+IF(AA12="",0,AA12)+IF(AD12="",0,AD12)+IF(AG12="",0,AG12)+IF(AJ12="",0,AJ12)+IF(AM12="",0,AM12)</f>
        <v>0</v>
      </c>
      <c r="AT12" s="66">
        <f>AR12-AS12</f>
        <v>0</v>
      </c>
      <c r="AU12" s="67"/>
      <c r="AV12" s="31"/>
      <c r="AX12" s="22">
        <f>AO12+AP12+AQ12</f>
        <v>0</v>
      </c>
      <c r="AY12" s="20" t="str">
        <f>C11</f>
        <v>気流クラブ</v>
      </c>
      <c r="BA12" s="20" t="s">
        <v>30</v>
      </c>
    </row>
    <row r="13" spans="3:94" ht="13.5">
      <c r="C13" s="349" t="s">
        <v>54</v>
      </c>
      <c r="D13" s="33" t="s">
        <v>28</v>
      </c>
      <c r="E13" s="48">
        <f>IF(D14="","",IF(F14="","",IF((D14-F14)&gt;0,"○",(IF((D14-F14)&lt;0,"●","△")))))</f>
      </c>
      <c r="F13" s="34" t="s">
        <v>28</v>
      </c>
      <c r="G13" s="35" t="s">
        <v>28</v>
      </c>
      <c r="H13" s="48">
        <f>IF(G14="","",IF(I14="","",IF((G14-I14)&gt;0,"○",(IF((G14-I14)&lt;0,"●","△")))))</f>
      </c>
      <c r="I13" s="34" t="s">
        <v>28</v>
      </c>
      <c r="J13" s="35" t="s">
        <v>28</v>
      </c>
      <c r="K13" s="48">
        <f>IF(J14="","",IF(L14="","",IF((J14-L14)&gt;0,"○",(IF((J14-L14)&lt;0,"●","△")))))</f>
      </c>
      <c r="L13" s="34" t="s">
        <v>28</v>
      </c>
      <c r="M13" s="35" t="s">
        <v>28</v>
      </c>
      <c r="N13" s="48">
        <f>IF(M14="","",IF(O14="","",IF((M14-O14)&gt;0,"○",(IF((M14-O14)&lt;0,"●","△")))))</f>
      </c>
      <c r="O13" s="34" t="s">
        <v>28</v>
      </c>
      <c r="P13" s="35" t="s">
        <v>28</v>
      </c>
      <c r="Q13" s="48" t="s">
        <v>28</v>
      </c>
      <c r="R13" s="34" t="s">
        <v>28</v>
      </c>
      <c r="S13" s="35"/>
      <c r="T13" s="69">
        <f>IF(S14="","",IF(U14="","",IF((S14-U14)&gt;0,"○",(IF((S14-U14)&lt;0,"●","△")))))</f>
      </c>
      <c r="U13" s="49" t="s">
        <v>28</v>
      </c>
      <c r="V13" s="35"/>
      <c r="W13" s="69">
        <f>IF(V14="","",IF(X14="","",IF((V14-X14)&gt;0,"○",(IF((V14-X14)&lt;0,"●","△")))))</f>
      </c>
      <c r="X13" s="49" t="s">
        <v>28</v>
      </c>
      <c r="Y13" s="35"/>
      <c r="Z13" s="69">
        <f>IF(Y14="","",IF(AA14="","",IF((Y14-AA14)&gt;0,"○",(IF((Y14-AA14)&lt;0,"●","△")))))</f>
      </c>
      <c r="AA13" s="49" t="s">
        <v>28</v>
      </c>
      <c r="AB13" s="35"/>
      <c r="AC13" s="69">
        <f>IF(AB14="","",IF(AD14="","",IF((AB14-AD14)&gt;0,"○",(IF((AB14-AD14)&lt;0,"●","△")))))</f>
      </c>
      <c r="AD13" s="70" t="s">
        <v>28</v>
      </c>
      <c r="AE13" s="35"/>
      <c r="AF13" s="69">
        <f>IF(AE14="","",IF(AG14="","",IF((AE14-AG14)&gt;0,"○",(IF((AE14-AG14)&lt;0,"●","△")))))</f>
      </c>
      <c r="AG13" s="70" t="s">
        <v>28</v>
      </c>
      <c r="AH13" s="35"/>
      <c r="AI13" s="69">
        <f>IF(AH14="","",IF(AJ14="","",IF((AH14-AJ14)&gt;0,"○",(IF((AH14-AJ14)&lt;0,"●","△")))))</f>
      </c>
      <c r="AJ13" s="70" t="s">
        <v>28</v>
      </c>
      <c r="AK13" s="71" t="s">
        <v>28</v>
      </c>
      <c r="AL13" s="69">
        <f>IF(AK14="","",IF(AM14="","",IF((AK14-AM14)&gt;0,"○",(IF((AK14-AM14)&lt;0,"●","△")))))</f>
      </c>
      <c r="AM13" s="70" t="s">
        <v>28</v>
      </c>
      <c r="AN13" s="50" t="s">
        <v>30</v>
      </c>
      <c r="AO13" s="51"/>
      <c r="AP13" s="51" t="s">
        <v>30</v>
      </c>
      <c r="AQ13" s="51" t="s">
        <v>30</v>
      </c>
      <c r="AR13" s="52" t="s">
        <v>13</v>
      </c>
      <c r="AS13" s="72" t="s">
        <v>30</v>
      </c>
      <c r="AT13" s="35"/>
      <c r="AU13" s="53"/>
      <c r="AV13" s="31"/>
      <c r="AX13" s="22" t="s">
        <v>13</v>
      </c>
      <c r="BA13" s="20">
        <f>IF($E13="○",1,0)</f>
        <v>0</v>
      </c>
      <c r="BB13" s="20">
        <f>IF($H13="○",1,0)</f>
        <v>0</v>
      </c>
      <c r="BC13" s="20">
        <f>IF($K13="○",1,0)</f>
        <v>0</v>
      </c>
      <c r="BD13" s="20">
        <f>IF($N13="○",1,0)</f>
        <v>0</v>
      </c>
      <c r="BE13" s="20">
        <f>IF($Q13="○",1,0)</f>
        <v>0</v>
      </c>
      <c r="BF13" s="20">
        <f>IF($T13="○",1,0)</f>
        <v>0</v>
      </c>
      <c r="BG13" s="20">
        <f>IF($W13="○",1,0)</f>
        <v>0</v>
      </c>
      <c r="BH13" s="20">
        <f>IF($Z13="○",1,0)</f>
        <v>0</v>
      </c>
      <c r="BI13" s="20">
        <f>IF($AC13="○",1,0)</f>
        <v>0</v>
      </c>
      <c r="BJ13" s="20">
        <f>IF($AF13="○",1,0)</f>
        <v>0</v>
      </c>
      <c r="BK13" s="20">
        <f>IF($AI13="○",1,0)</f>
        <v>0</v>
      </c>
      <c r="BL13" s="20">
        <f>IF($AL13="○",1,0)</f>
        <v>0</v>
      </c>
      <c r="BP13" s="20">
        <f>IF($E13="△",1,0)</f>
        <v>0</v>
      </c>
      <c r="BQ13" s="20">
        <f>IF($H13="△",1,0)</f>
        <v>0</v>
      </c>
      <c r="BR13" s="20">
        <f>IF($K13="△",1,0)</f>
        <v>0</v>
      </c>
      <c r="BS13" s="20">
        <f>IF($N13="△",1,0)</f>
        <v>0</v>
      </c>
      <c r="BT13" s="20">
        <f>IF($Q13="△",1,0)</f>
        <v>0</v>
      </c>
      <c r="BU13" s="20">
        <f>IF($T13="△",1,0)</f>
        <v>0</v>
      </c>
      <c r="BV13" s="20">
        <f>IF($W13="△",1,0)</f>
        <v>0</v>
      </c>
      <c r="BW13" s="20">
        <f>IF($Z13="△",1,0)</f>
        <v>0</v>
      </c>
      <c r="BX13" s="20">
        <f>IF($AC13="△",1,0)</f>
        <v>0</v>
      </c>
      <c r="BY13" s="20">
        <f>IF($AF13="△",1,0)</f>
        <v>0</v>
      </c>
      <c r="BZ13" s="20">
        <f>IF($AI13="△",1,0)</f>
        <v>0</v>
      </c>
      <c r="CA13" s="20">
        <f>IF($AL13="△",1,0)</f>
        <v>0</v>
      </c>
      <c r="CE13" s="20">
        <f>IF($E13="●",1,0)</f>
        <v>0</v>
      </c>
      <c r="CF13" s="20">
        <f>IF($H13="●",1,0)</f>
        <v>0</v>
      </c>
      <c r="CG13" s="20">
        <f>IF($K13="●",1,0)</f>
        <v>0</v>
      </c>
      <c r="CH13" s="20">
        <f>IF($N13="●",1,0)</f>
        <v>0</v>
      </c>
      <c r="CI13" s="20">
        <f>IF($Q13="●",1,0)</f>
        <v>0</v>
      </c>
      <c r="CJ13" s="20">
        <f>IF($T13="●",1,0)</f>
        <v>0</v>
      </c>
      <c r="CK13" s="20">
        <f>IF($W13="●",1,0)</f>
        <v>0</v>
      </c>
      <c r="CL13" s="20">
        <f>IF($Z13="●",1,0)</f>
        <v>0</v>
      </c>
      <c r="CM13" s="20">
        <f>IF($AC13="●",1,0)</f>
        <v>0</v>
      </c>
      <c r="CN13" s="20">
        <f>IF($AF13="●",1,0)</f>
        <v>0</v>
      </c>
      <c r="CO13" s="20">
        <f>IF($AI13="●",1,0)</f>
        <v>0</v>
      </c>
      <c r="CP13" s="20">
        <f>IF($AL13="●",1,0)</f>
        <v>0</v>
      </c>
    </row>
    <row r="14" spans="3:53" ht="13.5">
      <c r="C14" s="350"/>
      <c r="D14" s="54">
        <f>IF(R6="","",R6)</f>
      </c>
      <c r="E14" s="55" t="s">
        <v>29</v>
      </c>
      <c r="F14" s="56">
        <f>IF(P6="","",P6)</f>
      </c>
      <c r="G14" s="66">
        <f>IF(R8="","",R8)</f>
      </c>
      <c r="H14" s="55" t="s">
        <v>29</v>
      </c>
      <c r="I14" s="56">
        <f>IF(P8="","",P8)</f>
      </c>
      <c r="J14" s="66">
        <f>IF(R10="","",R10)</f>
      </c>
      <c r="K14" s="55" t="s">
        <v>29</v>
      </c>
      <c r="L14" s="56">
        <f>IF(P10="","",P10)</f>
      </c>
      <c r="M14" s="66">
        <f>IF(R12="","",R12)</f>
      </c>
      <c r="N14" s="55" t="s">
        <v>29</v>
      </c>
      <c r="O14" s="56">
        <f>IF(P12="","",P12)</f>
      </c>
      <c r="P14" s="66"/>
      <c r="Q14" s="55"/>
      <c r="R14" s="56"/>
      <c r="S14" s="57"/>
      <c r="T14" s="58" t="s">
        <v>29</v>
      </c>
      <c r="U14" s="59"/>
      <c r="V14" s="57"/>
      <c r="W14" s="58" t="s">
        <v>29</v>
      </c>
      <c r="X14" s="59"/>
      <c r="Y14" s="57"/>
      <c r="Z14" s="58" t="s">
        <v>29</v>
      </c>
      <c r="AA14" s="59"/>
      <c r="AB14" s="57"/>
      <c r="AC14" s="58" t="s">
        <v>29</v>
      </c>
      <c r="AD14" s="73"/>
      <c r="AE14" s="57"/>
      <c r="AF14" s="58" t="s">
        <v>29</v>
      </c>
      <c r="AG14" s="73"/>
      <c r="AH14" s="57"/>
      <c r="AI14" s="58" t="s">
        <v>29</v>
      </c>
      <c r="AJ14" s="73"/>
      <c r="AK14" s="59"/>
      <c r="AL14" s="58" t="s">
        <v>29</v>
      </c>
      <c r="AM14" s="73"/>
      <c r="AN14" s="62">
        <f>AO14*3+AP14</f>
        <v>0</v>
      </c>
      <c r="AO14" s="63">
        <f>SUM(BA13:BL13)</f>
        <v>0</v>
      </c>
      <c r="AP14" s="63">
        <f>SUM(BP13:CA13)</f>
        <v>0</v>
      </c>
      <c r="AQ14" s="63">
        <f>SUM(CE13:CP13)</f>
        <v>0</v>
      </c>
      <c r="AR14" s="64">
        <f>IF(D14="",0,D14)+IF(G14="",0,G14)+IF(J14="",0,J14)+IF(M14="",0,M14)+IF(P14="",0,P14)+IF(S14="",0,S14)+IF(V14="",0,V14)+IF(Y14="",0,Y14)+IF(AB14="",0,AB14)+IF(AE14="",0,AE14)+IF(AH14="",0,AH14)+IF(AK14="",0,AK14)</f>
        <v>0</v>
      </c>
      <c r="AS14" s="65">
        <f>IF(F14="",0,F14)+IF(I14="",0,I14)+IF(L14="",0,L14)+IF(O14="",0,O14)+IF(R14="",0,R14)+IF(U14="",0,U14)+IF(X14="",0,X14)+IF(AA14="",0,AA14)+IF(AD14="",0,AD14)+IF(AG14="",0,AG14)+IF(AJ14="",0,AJ14)+IF(AM14="",0,AM14)</f>
        <v>0</v>
      </c>
      <c r="AT14" s="66">
        <f>AR14-AS14</f>
        <v>0</v>
      </c>
      <c r="AU14" s="67"/>
      <c r="AV14" s="31"/>
      <c r="AX14" s="22">
        <f>AO14+AP14+AQ14</f>
        <v>0</v>
      </c>
      <c r="AY14" s="20" t="str">
        <f>C13</f>
        <v>ｵｰﾊﾞｰ40ｸﾗﾌﾞ</v>
      </c>
      <c r="BA14" s="20" t="s">
        <v>30</v>
      </c>
    </row>
    <row r="15" spans="3:94" ht="13.5">
      <c r="C15" s="349" t="s">
        <v>34</v>
      </c>
      <c r="D15" s="33" t="s">
        <v>28</v>
      </c>
      <c r="E15" s="48">
        <f>IF(D16="","",IF(F16="","",IF((D16-F16)&gt;0,"○",(IF((D16-F16)&lt;0,"●","△")))))</f>
      </c>
      <c r="F15" s="34" t="s">
        <v>28</v>
      </c>
      <c r="G15" s="35" t="s">
        <v>28</v>
      </c>
      <c r="H15" s="48">
        <f>IF(G16="","",IF(I16="","",IF((G16-I16)&gt;0,"○",(IF((G16-I16)&lt;0,"●","△")))))</f>
      </c>
      <c r="I15" s="34" t="s">
        <v>28</v>
      </c>
      <c r="J15" s="35" t="s">
        <v>28</v>
      </c>
      <c r="K15" s="48">
        <f>IF(J16="","",IF(L16="","",IF((J16-L16)&gt;0,"○",(IF((J16-L16)&lt;0,"●","△")))))</f>
      </c>
      <c r="L15" s="34" t="s">
        <v>28</v>
      </c>
      <c r="M15" s="35" t="s">
        <v>28</v>
      </c>
      <c r="N15" s="48">
        <f>IF(M16="","",IF(O16="","",IF((M16-O16)&gt;0,"○",(IF((M16-O16)&lt;0,"●","△")))))</f>
      </c>
      <c r="O15" s="34" t="s">
        <v>28</v>
      </c>
      <c r="P15" s="35" t="s">
        <v>28</v>
      </c>
      <c r="Q15" s="48">
        <f>IF(P16="","",IF(R16="","",IF((P16-R16)&gt;0,"○",(IF((P16-R16)&lt;0,"●","△")))))</f>
      </c>
      <c r="R15" s="34" t="s">
        <v>28</v>
      </c>
      <c r="S15" s="35" t="s">
        <v>28</v>
      </c>
      <c r="T15" s="48" t="s">
        <v>28</v>
      </c>
      <c r="U15" s="34" t="s">
        <v>28</v>
      </c>
      <c r="V15" s="35"/>
      <c r="W15" s="69">
        <f>IF(V16="","",IF(X16="","",IF((V16-X16)&gt;0,"○",(IF((V16-X16)&lt;0,"●","△")))))</f>
      </c>
      <c r="X15" s="49" t="s">
        <v>28</v>
      </c>
      <c r="Y15" s="35"/>
      <c r="Z15" s="69">
        <f>IF(Y16="","",IF(AA16="","",IF((Y16-AA16)&gt;0,"○",(IF((Y16-AA16)&lt;0,"●","△")))))</f>
      </c>
      <c r="AA15" s="49" t="s">
        <v>28</v>
      </c>
      <c r="AB15" s="35"/>
      <c r="AC15" s="69">
        <f>IF(AB16="","",IF(AD16="","",IF((AB16-AD16)&gt;0,"○",(IF((AB16-AD16)&lt;0,"●","△")))))</f>
      </c>
      <c r="AD15" s="70" t="s">
        <v>28</v>
      </c>
      <c r="AE15" s="35"/>
      <c r="AF15" s="69">
        <f>IF(AE16="","",IF(AG16="","",IF((AE16-AG16)&gt;0,"○",(IF((AE16-AG16)&lt;0,"●","△")))))</f>
      </c>
      <c r="AG15" s="70" t="s">
        <v>28</v>
      </c>
      <c r="AH15" s="35"/>
      <c r="AI15" s="69">
        <f>IF(AH16="","",IF(AJ16="","",IF((AH16-AJ16)&gt;0,"○",(IF((AH16-AJ16)&lt;0,"●","△")))))</f>
      </c>
      <c r="AJ15" s="70" t="s">
        <v>28</v>
      </c>
      <c r="AK15" s="71" t="s">
        <v>28</v>
      </c>
      <c r="AL15" s="69">
        <f>IF(AK16="","",IF(AM16="","",IF((AK16-AM16)&gt;0,"○",(IF((AK16-AM16)&lt;0,"●","△")))))</f>
      </c>
      <c r="AM15" s="70" t="s">
        <v>28</v>
      </c>
      <c r="AN15" s="50" t="s">
        <v>30</v>
      </c>
      <c r="AO15" s="51"/>
      <c r="AP15" s="51" t="s">
        <v>30</v>
      </c>
      <c r="AQ15" s="51" t="s">
        <v>30</v>
      </c>
      <c r="AR15" s="52" t="s">
        <v>13</v>
      </c>
      <c r="AS15" s="72" t="s">
        <v>30</v>
      </c>
      <c r="AT15" s="35"/>
      <c r="AU15" s="53"/>
      <c r="AV15" s="31"/>
      <c r="AX15" s="22" t="s">
        <v>13</v>
      </c>
      <c r="BA15" s="20">
        <f>IF($E15="○",1,0)</f>
        <v>0</v>
      </c>
      <c r="BB15" s="20">
        <f>IF($H15="○",1,0)</f>
        <v>0</v>
      </c>
      <c r="BC15" s="20">
        <f>IF($K15="○",1,0)</f>
        <v>0</v>
      </c>
      <c r="BD15" s="20">
        <f>IF($N15="○",1,0)</f>
        <v>0</v>
      </c>
      <c r="BE15" s="20">
        <f>IF($Q15="○",1,0)</f>
        <v>0</v>
      </c>
      <c r="BF15" s="20">
        <f>IF($T15="○",1,0)</f>
        <v>0</v>
      </c>
      <c r="BG15" s="20">
        <f>IF($W15="○",1,0)</f>
        <v>0</v>
      </c>
      <c r="BH15" s="20">
        <f>IF($Z15="○",1,0)</f>
        <v>0</v>
      </c>
      <c r="BI15" s="20">
        <f>IF($AC15="○",1,0)</f>
        <v>0</v>
      </c>
      <c r="BJ15" s="20">
        <f>IF($AF15="○",1,0)</f>
        <v>0</v>
      </c>
      <c r="BK15" s="20">
        <f>IF($AI15="○",1,0)</f>
        <v>0</v>
      </c>
      <c r="BL15" s="20">
        <f>IF($AL15="○",1,0)</f>
        <v>0</v>
      </c>
      <c r="BP15" s="20">
        <f>IF($E15="△",1,0)</f>
        <v>0</v>
      </c>
      <c r="BQ15" s="20">
        <f>IF($H15="△",1,0)</f>
        <v>0</v>
      </c>
      <c r="BR15" s="20">
        <f>IF($K15="△",1,0)</f>
        <v>0</v>
      </c>
      <c r="BS15" s="20">
        <f>IF($N15="△",1,0)</f>
        <v>0</v>
      </c>
      <c r="BT15" s="20">
        <f>IF($Q15="△",1,0)</f>
        <v>0</v>
      </c>
      <c r="BU15" s="20">
        <f>IF($T15="△",1,0)</f>
        <v>0</v>
      </c>
      <c r="BV15" s="20">
        <f>IF($W15="△",1,0)</f>
        <v>0</v>
      </c>
      <c r="BW15" s="20">
        <f>IF($Z15="△",1,0)</f>
        <v>0</v>
      </c>
      <c r="BX15" s="20">
        <f>IF($AC15="△",1,0)</f>
        <v>0</v>
      </c>
      <c r="BY15" s="20">
        <f>IF($AF15="△",1,0)</f>
        <v>0</v>
      </c>
      <c r="BZ15" s="20">
        <f>IF($AI15="△",1,0)</f>
        <v>0</v>
      </c>
      <c r="CA15" s="20">
        <f>IF($AL15="△",1,0)</f>
        <v>0</v>
      </c>
      <c r="CE15" s="20">
        <f>IF($E15="●",1,0)</f>
        <v>0</v>
      </c>
      <c r="CF15" s="20">
        <f>IF($H15="●",1,0)</f>
        <v>0</v>
      </c>
      <c r="CG15" s="20">
        <f>IF($K15="●",1,0)</f>
        <v>0</v>
      </c>
      <c r="CH15" s="20">
        <f>IF($N15="●",1,0)</f>
        <v>0</v>
      </c>
      <c r="CI15" s="20">
        <f>IF($Q15="●",1,0)</f>
        <v>0</v>
      </c>
      <c r="CJ15" s="20">
        <f>IF($T15="●",1,0)</f>
        <v>0</v>
      </c>
      <c r="CK15" s="20">
        <f>IF($W15="●",1,0)</f>
        <v>0</v>
      </c>
      <c r="CL15" s="20">
        <f>IF($Z15="●",1,0)</f>
        <v>0</v>
      </c>
      <c r="CM15" s="20">
        <f>IF($AC15="●",1,0)</f>
        <v>0</v>
      </c>
      <c r="CN15" s="20">
        <f>IF($AF15="●",1,0)</f>
        <v>0</v>
      </c>
      <c r="CO15" s="20">
        <f>IF($AI15="●",1,0)</f>
        <v>0</v>
      </c>
      <c r="CP15" s="20">
        <f>IF($AL15="●",1,0)</f>
        <v>0</v>
      </c>
    </row>
    <row r="16" spans="3:53" ht="13.5">
      <c r="C16" s="350"/>
      <c r="D16" s="54">
        <f>IF(U6="","",U6)</f>
      </c>
      <c r="E16" s="55" t="s">
        <v>29</v>
      </c>
      <c r="F16" s="56">
        <f>IF(S6="","",S6)</f>
      </c>
      <c r="G16" s="74">
        <f>IF(U8="","",U8)</f>
      </c>
      <c r="H16" s="55" t="s">
        <v>29</v>
      </c>
      <c r="I16" s="56">
        <f>IF(S8="","",S8)</f>
      </c>
      <c r="J16" s="66">
        <f>IF(U10="","",U10)</f>
      </c>
      <c r="K16" s="55" t="s">
        <v>29</v>
      </c>
      <c r="L16" s="56">
        <f>IF(S10="","",S10)</f>
      </c>
      <c r="M16" s="66">
        <f>IF(U12="","",U12)</f>
      </c>
      <c r="N16" s="55" t="s">
        <v>29</v>
      </c>
      <c r="O16" s="56">
        <f>IF(S12="","",S12)</f>
      </c>
      <c r="P16" s="66">
        <f>IF(U14="","",U14)</f>
      </c>
      <c r="Q16" s="55" t="s">
        <v>29</v>
      </c>
      <c r="R16" s="56">
        <f>IF(S14="","",S14)</f>
      </c>
      <c r="S16" s="66"/>
      <c r="T16" s="55"/>
      <c r="U16" s="56"/>
      <c r="V16" s="57"/>
      <c r="W16" s="58" t="s">
        <v>29</v>
      </c>
      <c r="X16" s="59"/>
      <c r="Y16" s="57"/>
      <c r="Z16" s="58" t="s">
        <v>29</v>
      </c>
      <c r="AA16" s="59"/>
      <c r="AB16" s="57"/>
      <c r="AC16" s="58" t="s">
        <v>29</v>
      </c>
      <c r="AD16" s="59"/>
      <c r="AE16" s="57"/>
      <c r="AF16" s="58" t="s">
        <v>29</v>
      </c>
      <c r="AG16" s="59"/>
      <c r="AH16" s="57"/>
      <c r="AI16" s="58" t="s">
        <v>29</v>
      </c>
      <c r="AJ16" s="59"/>
      <c r="AK16" s="61"/>
      <c r="AL16" s="58" t="s">
        <v>29</v>
      </c>
      <c r="AM16" s="59"/>
      <c r="AN16" s="62">
        <f>AO16*3+AP16</f>
        <v>0</v>
      </c>
      <c r="AO16" s="63">
        <f>SUM(BA15:BL15)</f>
        <v>0</v>
      </c>
      <c r="AP16" s="63">
        <f>SUM(BP15:CA15)</f>
        <v>0</v>
      </c>
      <c r="AQ16" s="63">
        <f>SUM(CE15:CP15)</f>
        <v>0</v>
      </c>
      <c r="AR16" s="64">
        <f>IF(D16="",0,D16)+IF(G16="",0,G16)+IF(J16="",0,J16)+IF(M16="",0,M16)+IF(P16="",0,P16)+IF(S16="",0,S16)+IF(V16="",0,V16)+IF(Y16="",0,Y16)+IF(AB16="",0,AB16)+IF(AE16="",0,AE16)+IF(AH16="",0,AH16)+IF(AK16="",0,AK16)</f>
        <v>0</v>
      </c>
      <c r="AS16" s="65">
        <f>IF(F16="",0,F16)+IF(I16="",0,I16)+IF(L16="",0,L16)+IF(O16="",0,O16)+IF(R16="",0,R16)+IF(U16="",0,U16)+IF(X16="",0,X16)+IF(AA16="",0,AA16)+IF(AD16="",0,AD16)+IF(AG16="",0,AG16)+IF(AJ16="",0,AJ16)+IF(AM16="",0,AM16)</f>
        <v>0</v>
      </c>
      <c r="AT16" s="66">
        <f>AR16-AS16</f>
        <v>0</v>
      </c>
      <c r="AU16" s="67"/>
      <c r="AV16" s="31"/>
      <c r="AX16" s="22">
        <f>AO16+AP16+AQ16</f>
        <v>0</v>
      </c>
      <c r="AY16" s="20" t="str">
        <f>C15</f>
        <v>ＦＣ四葉</v>
      </c>
      <c r="BA16" s="20" t="s">
        <v>30</v>
      </c>
    </row>
    <row r="17" spans="3:94" ht="13.5">
      <c r="C17" s="349" t="s">
        <v>55</v>
      </c>
      <c r="D17" s="33" t="s">
        <v>28</v>
      </c>
      <c r="E17" s="48">
        <f>IF(D18="","",IF(F18="","",IF((D18-F18)&gt;0,"○",(IF((D18-F18)&lt;0,"●","△")))))</f>
      </c>
      <c r="F17" s="34" t="s">
        <v>28</v>
      </c>
      <c r="G17" s="35" t="s">
        <v>28</v>
      </c>
      <c r="H17" s="48">
        <f>IF(G18="","",IF(I18="","",IF((G18-I18)&gt;0,"○",(IF((G18-I18)&lt;0,"●","△")))))</f>
      </c>
      <c r="I17" s="34" t="s">
        <v>28</v>
      </c>
      <c r="J17" s="35" t="s">
        <v>28</v>
      </c>
      <c r="K17" s="48">
        <f>IF(J18="","",IF(L18="","",IF((J18-L18)&gt;0,"○",(IF((J18-L18)&lt;0,"●","△")))))</f>
      </c>
      <c r="L17" s="34" t="s">
        <v>28</v>
      </c>
      <c r="M17" s="35" t="s">
        <v>28</v>
      </c>
      <c r="N17" s="48">
        <f>IF(M18="","",IF(O18="","",IF((M18-O18)&gt;0,"○",(IF((M18-O18)&lt;0,"●","△")))))</f>
      </c>
      <c r="O17" s="34" t="s">
        <v>28</v>
      </c>
      <c r="P17" s="35" t="s">
        <v>28</v>
      </c>
      <c r="Q17" s="48">
        <f>IF(P18="","",IF(R18="","",IF((P18-R18)&gt;0,"○",(IF((P18-R18)&lt;0,"●","△")))))</f>
      </c>
      <c r="R17" s="34" t="s">
        <v>28</v>
      </c>
      <c r="S17" s="35" t="s">
        <v>28</v>
      </c>
      <c r="T17" s="48">
        <f>IF(S18="","",IF(U18="","",IF((S18-U18)&gt;0,"○",(IF((S18-U18)&lt;0,"●","△")))))</f>
      </c>
      <c r="U17" s="34" t="s">
        <v>28</v>
      </c>
      <c r="V17" s="35" t="s">
        <v>28</v>
      </c>
      <c r="W17" s="48" t="s">
        <v>28</v>
      </c>
      <c r="X17" s="34" t="s">
        <v>28</v>
      </c>
      <c r="Y17" s="35"/>
      <c r="Z17" s="69">
        <f>IF(Y18="","",IF(AA18="","",IF((Y18-AA18)&gt;0,"○",(IF((Y18-AA18)&lt;0,"●","△")))))</f>
      </c>
      <c r="AA17" s="49" t="s">
        <v>28</v>
      </c>
      <c r="AB17" s="35"/>
      <c r="AC17" s="69">
        <f>IF(AB18="","",IF(AD18="","",IF((AB18-AD18)&gt;0,"○",(IF((AB18-AD18)&lt;0,"●","△")))))</f>
      </c>
      <c r="AD17" s="49" t="s">
        <v>28</v>
      </c>
      <c r="AE17" s="35"/>
      <c r="AF17" s="69">
        <f>IF(AE18="","",IF(AG18="","",IF((AE18-AG18)&gt;0,"○",(IF((AE18-AG18)&lt;0,"●","△")))))</f>
      </c>
      <c r="AG17" s="49" t="s">
        <v>28</v>
      </c>
      <c r="AH17" s="35"/>
      <c r="AI17" s="69">
        <f>IF(AH18="","",IF(AJ18="","",IF((AH18-AJ18)&gt;0,"○",(IF((AH18-AJ18)&lt;0,"●","△")))))</f>
      </c>
      <c r="AJ17" s="49" t="s">
        <v>28</v>
      </c>
      <c r="AK17" s="75"/>
      <c r="AL17" s="69">
        <f>IF(AK18="","",IF(AM18="","",IF((AK18-AM18)&gt;0,"○",(IF((AK18-AM18)&lt;0,"●","△")))))</f>
      </c>
      <c r="AM17" s="49" t="s">
        <v>28</v>
      </c>
      <c r="AN17" s="50" t="s">
        <v>30</v>
      </c>
      <c r="AO17" s="51"/>
      <c r="AP17" s="51" t="s">
        <v>30</v>
      </c>
      <c r="AQ17" s="51" t="s">
        <v>30</v>
      </c>
      <c r="AR17" s="52" t="s">
        <v>30</v>
      </c>
      <c r="AS17" s="72" t="s">
        <v>30</v>
      </c>
      <c r="AT17" s="35"/>
      <c r="AU17" s="53"/>
      <c r="AV17" s="31"/>
      <c r="AX17" s="22" t="s">
        <v>13</v>
      </c>
      <c r="BA17" s="20">
        <f>IF($E17="○",1,0)</f>
        <v>0</v>
      </c>
      <c r="BB17" s="20">
        <f>IF($H17="○",1,0)</f>
        <v>0</v>
      </c>
      <c r="BC17" s="20">
        <f>IF($K17="○",1,0)</f>
        <v>0</v>
      </c>
      <c r="BD17" s="20">
        <f>IF($N17="○",1,0)</f>
        <v>0</v>
      </c>
      <c r="BE17" s="20">
        <f>IF($Q17="○",1,0)</f>
        <v>0</v>
      </c>
      <c r="BF17" s="20">
        <f>IF($T17="○",1,0)</f>
        <v>0</v>
      </c>
      <c r="BG17" s="20">
        <f>IF($W17="○",1,0)</f>
        <v>0</v>
      </c>
      <c r="BH17" s="20">
        <f>IF($Z17="○",1,0)</f>
        <v>0</v>
      </c>
      <c r="BI17" s="20">
        <f>IF($AC17="○",1,0)</f>
        <v>0</v>
      </c>
      <c r="BJ17" s="20">
        <f>IF($AF17="○",1,0)</f>
        <v>0</v>
      </c>
      <c r="BK17" s="20">
        <f>IF($AI17="○",1,0)</f>
        <v>0</v>
      </c>
      <c r="BL17" s="20">
        <f>IF($AL17="○",1,0)</f>
        <v>0</v>
      </c>
      <c r="BP17" s="20">
        <f>IF($E17="△",1,0)</f>
        <v>0</v>
      </c>
      <c r="BQ17" s="20">
        <f>IF($H17="△",1,0)</f>
        <v>0</v>
      </c>
      <c r="BR17" s="20">
        <f>IF($K17="△",1,0)</f>
        <v>0</v>
      </c>
      <c r="BS17" s="20">
        <f>IF($N17="△",1,0)</f>
        <v>0</v>
      </c>
      <c r="BT17" s="20">
        <f>IF($Q17="△",1,0)</f>
        <v>0</v>
      </c>
      <c r="BU17" s="20">
        <f>IF($T17="△",1,0)</f>
        <v>0</v>
      </c>
      <c r="BV17" s="20">
        <f>IF($W17="△",1,0)</f>
        <v>0</v>
      </c>
      <c r="BW17" s="20">
        <f>IF($Z17="△",1,0)</f>
        <v>0</v>
      </c>
      <c r="BX17" s="20">
        <f>IF($AC17="△",1,0)</f>
        <v>0</v>
      </c>
      <c r="BY17" s="20">
        <f>IF($AF17="△",1,0)</f>
        <v>0</v>
      </c>
      <c r="BZ17" s="20">
        <f>IF($AI17="△",1,0)</f>
        <v>0</v>
      </c>
      <c r="CA17" s="20">
        <f>IF($AL17="△",1,0)</f>
        <v>0</v>
      </c>
      <c r="CE17" s="20">
        <f>IF($E17="●",1,0)</f>
        <v>0</v>
      </c>
      <c r="CF17" s="20">
        <f>IF($H17="●",1,0)</f>
        <v>0</v>
      </c>
      <c r="CG17" s="20">
        <f>IF($K17="●",1,0)</f>
        <v>0</v>
      </c>
      <c r="CH17" s="20">
        <f>IF($N17="●",1,0)</f>
        <v>0</v>
      </c>
      <c r="CI17" s="20">
        <f>IF($Q17="●",1,0)</f>
        <v>0</v>
      </c>
      <c r="CJ17" s="20">
        <f>IF($T17="●",1,0)</f>
        <v>0</v>
      </c>
      <c r="CK17" s="20">
        <f>IF($W17="●",1,0)</f>
        <v>0</v>
      </c>
      <c r="CL17" s="20">
        <f>IF($Z17="●",1,0)</f>
        <v>0</v>
      </c>
      <c r="CM17" s="20">
        <f>IF($AC17="●",1,0)</f>
        <v>0</v>
      </c>
      <c r="CN17" s="20">
        <f>IF($AF17="●",1,0)</f>
        <v>0</v>
      </c>
      <c r="CO17" s="20">
        <f>IF($AI17="●",1,0)</f>
        <v>0</v>
      </c>
      <c r="CP17" s="20">
        <f>IF($AL17="●",1,0)</f>
        <v>0</v>
      </c>
    </row>
    <row r="18" spans="3:53" ht="13.5">
      <c r="C18" s="350"/>
      <c r="D18" s="54">
        <f>IF(X6="","",X6)</f>
      </c>
      <c r="E18" s="55" t="s">
        <v>29</v>
      </c>
      <c r="F18" s="56">
        <f>IF(V6="","",V6)</f>
      </c>
      <c r="G18" s="74">
        <f>IF(X8="","",X8)</f>
      </c>
      <c r="H18" s="55" t="s">
        <v>29</v>
      </c>
      <c r="I18" s="56">
        <f>IF(V8="","",V8)</f>
      </c>
      <c r="J18" s="66">
        <f>IF(X10="","",X10)</f>
      </c>
      <c r="K18" s="55" t="s">
        <v>29</v>
      </c>
      <c r="L18" s="56">
        <f>IF(V10="","",V10)</f>
      </c>
      <c r="M18" s="66">
        <f>IF(X12="","",X12)</f>
      </c>
      <c r="N18" s="55" t="s">
        <v>29</v>
      </c>
      <c r="O18" s="56">
        <f>IF(V12="","",V12)</f>
      </c>
      <c r="P18" s="66">
        <f>IF(X14="","",X14)</f>
      </c>
      <c r="Q18" s="55" t="s">
        <v>29</v>
      </c>
      <c r="R18" s="56">
        <f>IF(V14="","",V14)</f>
      </c>
      <c r="S18" s="66">
        <f>IF(X16="","",X16)</f>
      </c>
      <c r="T18" s="55" t="s">
        <v>29</v>
      </c>
      <c r="U18" s="56">
        <f>IF(V16="","",V16)</f>
      </c>
      <c r="V18" s="66"/>
      <c r="W18" s="55"/>
      <c r="X18" s="56"/>
      <c r="Y18" s="57"/>
      <c r="Z18" s="58" t="s">
        <v>29</v>
      </c>
      <c r="AA18" s="59"/>
      <c r="AB18" s="57"/>
      <c r="AC18" s="58" t="s">
        <v>29</v>
      </c>
      <c r="AD18" s="59"/>
      <c r="AE18" s="57"/>
      <c r="AF18" s="58" t="s">
        <v>29</v>
      </c>
      <c r="AG18" s="59"/>
      <c r="AH18" s="57"/>
      <c r="AI18" s="58" t="s">
        <v>29</v>
      </c>
      <c r="AJ18" s="59"/>
      <c r="AK18" s="57"/>
      <c r="AL18" s="58" t="s">
        <v>29</v>
      </c>
      <c r="AM18" s="59"/>
      <c r="AN18" s="62">
        <f>AO18*3+AP18</f>
        <v>0</v>
      </c>
      <c r="AO18" s="63">
        <f>SUM(BA17:BL17)</f>
        <v>0</v>
      </c>
      <c r="AP18" s="63">
        <f>SUM(BP17:CA17)</f>
        <v>0</v>
      </c>
      <c r="AQ18" s="63">
        <f>SUM(CE17:CP17)</f>
        <v>0</v>
      </c>
      <c r="AR18" s="64">
        <f>IF(D18="",0,D18)+IF(G18="",0,G18)+IF(J18="",0,J18)+IF(M18="",0,M18)+IF(P18="",0,P18)+IF(S18="",0,S18)+IF(V18="",0,V18)+IF(Y18="",0,Y18)+IF(AB18="",0,AB18)+IF(AE18="",0,AE18)+IF(AH18="",0,AH18)+IF(AK18="",0,AK18)</f>
        <v>0</v>
      </c>
      <c r="AS18" s="65">
        <f>IF(F18="",0,F18)+IF(I18="",0,I18)+IF(L18="",0,L18)+IF(O18="",0,O18)+IF(R18="",0,R18)+IF(U18="",0,U18)+IF(X18="",0,X18)+IF(AA18="",0,AA18)+IF(AD18="",0,AD18)+IF(AG18="",0,AG18)+IF(AJ18="",0,AJ18)+IF(AM18="",0,AM18)</f>
        <v>0</v>
      </c>
      <c r="AT18" s="66">
        <f>AR18-AS18</f>
        <v>0</v>
      </c>
      <c r="AU18" s="67"/>
      <c r="AV18" s="31"/>
      <c r="AX18" s="22">
        <f>AO18+AP18+AQ18</f>
        <v>0</v>
      </c>
      <c r="AY18" s="20" t="str">
        <f>C17</f>
        <v>ＦＣスカイ</v>
      </c>
      <c r="BA18" s="20" t="s">
        <v>30</v>
      </c>
    </row>
    <row r="19" spans="3:94" ht="13.5">
      <c r="C19" s="349" t="s">
        <v>32</v>
      </c>
      <c r="D19" s="33" t="s">
        <v>28</v>
      </c>
      <c r="E19" s="48">
        <f>IF(D20="","",IF(F20="","",IF((D20-F20)&gt;0,"○",(IF((D20-F20)&lt;0,"●","△")))))</f>
      </c>
      <c r="F19" s="34" t="s">
        <v>28</v>
      </c>
      <c r="G19" s="35" t="s">
        <v>28</v>
      </c>
      <c r="H19" s="48">
        <f>IF(G20="","",IF(I20="","",IF((G20-I20)&gt;0,"○",(IF((G20-I20)&lt;0,"●","△")))))</f>
      </c>
      <c r="I19" s="34" t="s">
        <v>28</v>
      </c>
      <c r="J19" s="35" t="s">
        <v>28</v>
      </c>
      <c r="K19" s="48">
        <f>IF(J20="","",IF(L20="","",IF((J20-L20)&gt;0,"○",(IF((J20-L20)&lt;0,"●","△")))))</f>
      </c>
      <c r="L19" s="34" t="s">
        <v>28</v>
      </c>
      <c r="M19" s="35" t="s">
        <v>28</v>
      </c>
      <c r="N19" s="48">
        <f>IF(M20="","",IF(O20="","",IF((M20-O20)&gt;0,"○",(IF((M20-O20)&lt;0,"●","△")))))</f>
      </c>
      <c r="O19" s="34" t="s">
        <v>28</v>
      </c>
      <c r="P19" s="35" t="s">
        <v>28</v>
      </c>
      <c r="Q19" s="48">
        <f>IF(P20="","",IF(R20="","",IF((P20-R20)&gt;0,"○",(IF((P20-R20)&lt;0,"●","△")))))</f>
      </c>
      <c r="R19" s="34" t="s">
        <v>28</v>
      </c>
      <c r="S19" s="35" t="s">
        <v>28</v>
      </c>
      <c r="T19" s="48">
        <f>IF(S20="","",IF(U20="","",IF((S20-U20)&gt;0,"○",(IF((S20-U20)&lt;0,"●","△")))))</f>
      </c>
      <c r="U19" s="34" t="s">
        <v>28</v>
      </c>
      <c r="V19" s="35" t="s">
        <v>28</v>
      </c>
      <c r="W19" s="48">
        <f>IF(V20="","",IF(X20="","",IF((V20-X20)&gt;0,"○",(IF((V20-X20)&lt;0,"●","△")))))</f>
      </c>
      <c r="X19" s="34" t="s">
        <v>28</v>
      </c>
      <c r="Y19" s="35" t="s">
        <v>28</v>
      </c>
      <c r="Z19" s="48" t="s">
        <v>28</v>
      </c>
      <c r="AA19" s="34" t="s">
        <v>28</v>
      </c>
      <c r="AB19" s="35"/>
      <c r="AC19" s="69">
        <f>IF(AB20="","",IF(AD20="","",IF((AB20-AD20)&gt;0,"○",(IF((AB20-AD20)&lt;0,"●","△")))))</f>
      </c>
      <c r="AD19" s="49" t="s">
        <v>28</v>
      </c>
      <c r="AE19" s="35"/>
      <c r="AF19" s="69">
        <f>IF(AE20="","",IF(AG20="","",IF((AE20-AG20)&gt;0,"○",(IF((AE20-AG20)&lt;0,"●","△")))))</f>
      </c>
      <c r="AG19" s="49" t="s">
        <v>28</v>
      </c>
      <c r="AH19" s="35"/>
      <c r="AI19" s="69">
        <f>IF(AH20="","",IF(AJ20="","",IF((AH20-AJ20)&gt;0,"○",(IF((AH20-AJ20)&lt;0,"●","△")))))</f>
      </c>
      <c r="AJ19" s="49" t="s">
        <v>28</v>
      </c>
      <c r="AK19" s="35"/>
      <c r="AL19" s="69">
        <f>IF(AK20="","",IF(AM20="","",IF((AK20-AM20)&gt;0,"○",(IF((AK20-AM20)&lt;0,"●","△")))))</f>
      </c>
      <c r="AM19" s="49" t="s">
        <v>28</v>
      </c>
      <c r="AN19" s="50" t="s">
        <v>30</v>
      </c>
      <c r="AO19" s="51"/>
      <c r="AP19" s="51" t="s">
        <v>30</v>
      </c>
      <c r="AQ19" s="51" t="s">
        <v>30</v>
      </c>
      <c r="AR19" s="52" t="s">
        <v>30</v>
      </c>
      <c r="AS19" s="72" t="s">
        <v>30</v>
      </c>
      <c r="AT19" s="35"/>
      <c r="AU19" s="53"/>
      <c r="AV19" s="31"/>
      <c r="AX19" s="22" t="s">
        <v>13</v>
      </c>
      <c r="BA19" s="20">
        <f>IF($E19="○",1,0)</f>
        <v>0</v>
      </c>
      <c r="BB19" s="20">
        <f>IF($H19="○",1,0)</f>
        <v>0</v>
      </c>
      <c r="BC19" s="20">
        <f>IF($K19="○",1,0)</f>
        <v>0</v>
      </c>
      <c r="BD19" s="20">
        <f>IF($N19="○",1,0)</f>
        <v>0</v>
      </c>
      <c r="BE19" s="20">
        <f>IF($Q19="○",1,0)</f>
        <v>0</v>
      </c>
      <c r="BF19" s="20">
        <f>IF($T19="○",1,0)</f>
        <v>0</v>
      </c>
      <c r="BG19" s="20">
        <f>IF($W19="○",1,0)</f>
        <v>0</v>
      </c>
      <c r="BH19" s="20">
        <f>IF($Z19="○",1,0)</f>
        <v>0</v>
      </c>
      <c r="BI19" s="20">
        <f>IF($AC19="○",1,0)</f>
        <v>0</v>
      </c>
      <c r="BJ19" s="20">
        <f>IF($AF19="○",1,0)</f>
        <v>0</v>
      </c>
      <c r="BK19" s="20">
        <f>IF($AI19="○",1,0)</f>
        <v>0</v>
      </c>
      <c r="BL19" s="20">
        <f>IF($AL19="○",1,0)</f>
        <v>0</v>
      </c>
      <c r="BP19" s="20">
        <f>IF($E19="△",1,0)</f>
        <v>0</v>
      </c>
      <c r="BQ19" s="20">
        <f>IF($H19="△",1,0)</f>
        <v>0</v>
      </c>
      <c r="BR19" s="20">
        <f>IF($K19="△",1,0)</f>
        <v>0</v>
      </c>
      <c r="BS19" s="20">
        <f>IF($N19="△",1,0)</f>
        <v>0</v>
      </c>
      <c r="BT19" s="20">
        <f>IF($Q19="△",1,0)</f>
        <v>0</v>
      </c>
      <c r="BU19" s="20">
        <f>IF($T19="△",1,0)</f>
        <v>0</v>
      </c>
      <c r="BV19" s="20">
        <f>IF($W19="△",1,0)</f>
        <v>0</v>
      </c>
      <c r="BW19" s="20">
        <f>IF($Z19="△",1,0)</f>
        <v>0</v>
      </c>
      <c r="BX19" s="20">
        <f>IF($AC19="△",1,0)</f>
        <v>0</v>
      </c>
      <c r="BY19" s="20">
        <f>IF($AF19="△",1,0)</f>
        <v>0</v>
      </c>
      <c r="BZ19" s="20">
        <f>IF($AI19="△",1,0)</f>
        <v>0</v>
      </c>
      <c r="CA19" s="20">
        <f>IF($AL19="△",1,0)</f>
        <v>0</v>
      </c>
      <c r="CE19" s="20">
        <f>IF($E19="●",1,0)</f>
        <v>0</v>
      </c>
      <c r="CF19" s="20">
        <f>IF($H19="●",1,0)</f>
        <v>0</v>
      </c>
      <c r="CG19" s="20">
        <f>IF($K19="●",1,0)</f>
        <v>0</v>
      </c>
      <c r="CH19" s="20">
        <f>IF($N19="●",1,0)</f>
        <v>0</v>
      </c>
      <c r="CI19" s="20">
        <f>IF($Q19="●",1,0)</f>
        <v>0</v>
      </c>
      <c r="CJ19" s="20">
        <f>IF($T19="●",1,0)</f>
        <v>0</v>
      </c>
      <c r="CK19" s="20">
        <f>IF($W19="●",1,0)</f>
        <v>0</v>
      </c>
      <c r="CL19" s="20">
        <f>IF($Z19="●",1,0)</f>
        <v>0</v>
      </c>
      <c r="CM19" s="20">
        <f>IF($AC19="●",1,0)</f>
        <v>0</v>
      </c>
      <c r="CN19" s="20">
        <f>IF($AF19="●",1,0)</f>
        <v>0</v>
      </c>
      <c r="CO19" s="20">
        <f>IF($AI19="●",1,0)</f>
        <v>0</v>
      </c>
      <c r="CP19" s="20">
        <f>IF($AL19="●",1,0)</f>
        <v>0</v>
      </c>
    </row>
    <row r="20" spans="3:53" ht="13.5">
      <c r="C20" s="350"/>
      <c r="D20" s="54">
        <f>IF(AA6="","",AA6)</f>
      </c>
      <c r="E20" s="55" t="s">
        <v>29</v>
      </c>
      <c r="F20" s="56">
        <f>IF(Y6="","",Y6)</f>
      </c>
      <c r="G20" s="66">
        <f>IF(AA8="","",AA8)</f>
      </c>
      <c r="H20" s="55" t="s">
        <v>29</v>
      </c>
      <c r="I20" s="56">
        <f>IF(Y8="","",Y8)</f>
      </c>
      <c r="J20" s="66">
        <f>IF(AA10="","",AA10)</f>
      </c>
      <c r="K20" s="55" t="s">
        <v>29</v>
      </c>
      <c r="L20" s="56">
        <f>IF(Y10="","",Y10)</f>
      </c>
      <c r="M20" s="66">
        <f>IF(AA12="","",AA12)</f>
      </c>
      <c r="N20" s="55" t="s">
        <v>29</v>
      </c>
      <c r="O20" s="56">
        <f>IF(Y12="","",Y12)</f>
      </c>
      <c r="P20" s="66">
        <f>IF(AA14="","",AA14)</f>
      </c>
      <c r="Q20" s="55" t="s">
        <v>29</v>
      </c>
      <c r="R20" s="56">
        <f>IF(Y14="","",Y14)</f>
      </c>
      <c r="S20" s="66">
        <f>IF(AA16="","",AA16)</f>
      </c>
      <c r="T20" s="55" t="s">
        <v>29</v>
      </c>
      <c r="U20" s="56">
        <f>IF(Y16="","",Y16)</f>
      </c>
      <c r="V20" s="66">
        <f>IF(AA18="","",AA18)</f>
      </c>
      <c r="W20" s="55" t="s">
        <v>29</v>
      </c>
      <c r="X20" s="56">
        <f>IF(Y18="","",Y18)</f>
      </c>
      <c r="Y20" s="66"/>
      <c r="Z20" s="55"/>
      <c r="AA20" s="56"/>
      <c r="AB20" s="57"/>
      <c r="AC20" s="58" t="s">
        <v>29</v>
      </c>
      <c r="AD20" s="59"/>
      <c r="AE20" s="57"/>
      <c r="AF20" s="58" t="s">
        <v>29</v>
      </c>
      <c r="AG20" s="59"/>
      <c r="AH20" s="57"/>
      <c r="AI20" s="58" t="s">
        <v>29</v>
      </c>
      <c r="AJ20" s="59"/>
      <c r="AK20" s="57"/>
      <c r="AL20" s="58" t="s">
        <v>29</v>
      </c>
      <c r="AM20" s="59"/>
      <c r="AN20" s="62">
        <f>AO20*3+AP20</f>
        <v>0</v>
      </c>
      <c r="AO20" s="63">
        <f>SUM(BA19:BL19)</f>
        <v>0</v>
      </c>
      <c r="AP20" s="63">
        <f>SUM(BP19:CA19)</f>
        <v>0</v>
      </c>
      <c r="AQ20" s="63">
        <f>SUM(CE19:CP19)</f>
        <v>0</v>
      </c>
      <c r="AR20" s="64">
        <f>IF(D20="",0,D20)+IF(G20="",0,G20)+IF(J20="",0,J20)+IF(M20="",0,M20)+IF(P20="",0,P20)+IF(S20="",0,S20)+IF(V20="",0,V20)+IF(Y20="",0,Y20)+IF(AB20="",0,AB20)+IF(AE20="",0,AE20)+IF(AH20="",0,AH20)+IF(AK20="",0,AK20)</f>
        <v>0</v>
      </c>
      <c r="AS20" s="65">
        <f>IF(F20="",0,F20)+IF(I20="",0,I20)+IF(L20="",0,L20)+IF(O20="",0,O20)+IF(R20="",0,R20)+IF(U20="",0,U20)+IF(X20="",0,X20)+IF(AA20="",0,AA20)+IF(AD20="",0,AD20)+IF(AG20="",0,AG20)+IF(AJ20="",0,AJ20)+IF(AM20="",0,AM20)</f>
        <v>0</v>
      </c>
      <c r="AT20" s="66">
        <f>AR20-AS20</f>
        <v>0</v>
      </c>
      <c r="AU20" s="67"/>
      <c r="AV20" s="31"/>
      <c r="AX20" s="22">
        <f>AO20+AP20+AQ20</f>
        <v>0</v>
      </c>
      <c r="AY20" s="20" t="str">
        <f>C19</f>
        <v>蹴球ﾌｧｲﾀｰｽﾞ</v>
      </c>
      <c r="BA20" s="20" t="s">
        <v>30</v>
      </c>
    </row>
    <row r="21" spans="3:94" ht="13.5">
      <c r="C21" s="349" t="s">
        <v>56</v>
      </c>
      <c r="D21" s="33" t="s">
        <v>28</v>
      </c>
      <c r="E21" s="48">
        <f>IF(D22="","",IF(F22="","",IF((D22-F22)&gt;0,"○",(IF((D22-F22)&lt;0,"●","△")))))</f>
      </c>
      <c r="F21" s="34" t="s">
        <v>28</v>
      </c>
      <c r="G21" s="35" t="s">
        <v>28</v>
      </c>
      <c r="H21" s="48">
        <f>IF(G22="","",IF(I22="","",IF((G22-I22)&gt;0,"○",(IF((G22-I22)&lt;0,"●","△")))))</f>
      </c>
      <c r="I21" s="34" t="s">
        <v>28</v>
      </c>
      <c r="J21" s="35" t="s">
        <v>28</v>
      </c>
      <c r="K21" s="48">
        <f>IF(J22="","",IF(L22="","",IF((J22-L22)&gt;0,"○",(IF((J22-L22)&lt;0,"●","△")))))</f>
      </c>
      <c r="L21" s="34" t="s">
        <v>28</v>
      </c>
      <c r="M21" s="35" t="s">
        <v>28</v>
      </c>
      <c r="N21" s="48">
        <f>IF(M22="","",IF(O22="","",IF((M22-O22)&gt;0,"○",(IF((M22-O22)&lt;0,"●","△")))))</f>
      </c>
      <c r="O21" s="34" t="s">
        <v>28</v>
      </c>
      <c r="P21" s="35" t="s">
        <v>28</v>
      </c>
      <c r="Q21" s="48">
        <f>IF(P22="","",IF(R22="","",IF((P22-R22)&gt;0,"○",(IF((P22-R22)&lt;0,"●","△")))))</f>
      </c>
      <c r="R21" s="34" t="s">
        <v>28</v>
      </c>
      <c r="S21" s="35" t="s">
        <v>28</v>
      </c>
      <c r="T21" s="48">
        <f>IF(S22="","",IF(U22="","",IF((S22-U22)&gt;0,"○",(IF((S22-U22)&lt;0,"●","△")))))</f>
      </c>
      <c r="U21" s="34" t="s">
        <v>28</v>
      </c>
      <c r="V21" s="35" t="s">
        <v>28</v>
      </c>
      <c r="W21" s="48">
        <f>IF(V22="","",IF(X22="","",IF((V22-X22)&gt;0,"○",(IF((V22-X22)&lt;0,"●","△")))))</f>
      </c>
      <c r="X21" s="34" t="s">
        <v>28</v>
      </c>
      <c r="Y21" s="35" t="s">
        <v>28</v>
      </c>
      <c r="Z21" s="48">
        <f>IF(Y22="","",IF(AA22="","",IF((Y22-AA22)&gt;0,"○",(IF((Y22-AA22)&lt;0,"●","△")))))</f>
      </c>
      <c r="AA21" s="34" t="s">
        <v>28</v>
      </c>
      <c r="AB21" s="35" t="s">
        <v>28</v>
      </c>
      <c r="AC21" s="69" t="s">
        <v>28</v>
      </c>
      <c r="AD21" s="34" t="s">
        <v>28</v>
      </c>
      <c r="AE21" s="35"/>
      <c r="AF21" s="69">
        <f>IF(AE22="","",IF(AG22="","",IF((AE22-AG22)&gt;0,"○",(IF((AE22-AG22)&lt;0,"●","△")))))</f>
      </c>
      <c r="AG21" s="49" t="s">
        <v>28</v>
      </c>
      <c r="AH21" s="35"/>
      <c r="AI21" s="69">
        <f>IF(AH22="","",IF(AJ22="","",IF((AH22-AJ22)&gt;0,"○",(IF((AH22-AJ22)&lt;0,"●","△")))))</f>
      </c>
      <c r="AJ21" s="49" t="s">
        <v>28</v>
      </c>
      <c r="AK21" s="35"/>
      <c r="AL21" s="69">
        <f>IF(AK22="","",IF(AM22="","",IF((AK22-AM22)&gt;0,"○",(IF((AK22-AM22)&lt;0,"●","△")))))</f>
      </c>
      <c r="AM21" s="49" t="s">
        <v>28</v>
      </c>
      <c r="AN21" s="50" t="s">
        <v>30</v>
      </c>
      <c r="AO21" s="51"/>
      <c r="AP21" s="51" t="s">
        <v>30</v>
      </c>
      <c r="AQ21" s="51" t="s">
        <v>30</v>
      </c>
      <c r="AR21" s="52" t="s">
        <v>30</v>
      </c>
      <c r="AS21" s="72" t="s">
        <v>30</v>
      </c>
      <c r="AT21" s="35"/>
      <c r="AU21" s="53"/>
      <c r="AV21" s="31"/>
      <c r="AX21" s="22" t="s">
        <v>13</v>
      </c>
      <c r="BA21" s="20">
        <f>IF($E21="○",1,0)</f>
        <v>0</v>
      </c>
      <c r="BB21" s="20">
        <f>IF($H21="○",1,0)</f>
        <v>0</v>
      </c>
      <c r="BC21" s="20">
        <f>IF($K21="○",1,0)</f>
        <v>0</v>
      </c>
      <c r="BD21" s="20">
        <f>IF($N21="○",1,0)</f>
        <v>0</v>
      </c>
      <c r="BE21" s="20">
        <f>IF($Q21="○",1,0)</f>
        <v>0</v>
      </c>
      <c r="BF21" s="20">
        <f>IF($T21="○",1,0)</f>
        <v>0</v>
      </c>
      <c r="BG21" s="20">
        <f>IF($W21="○",1,0)</f>
        <v>0</v>
      </c>
      <c r="BH21" s="20">
        <f>IF($Z21="○",1,0)</f>
        <v>0</v>
      </c>
      <c r="BI21" s="20">
        <f>IF($AC21="○",1,0)</f>
        <v>0</v>
      </c>
      <c r="BJ21" s="20">
        <f>IF($AF21="○",1,0)</f>
        <v>0</v>
      </c>
      <c r="BK21" s="20">
        <f>IF($AI21="○",1,0)</f>
        <v>0</v>
      </c>
      <c r="BL21" s="20">
        <f>IF($AL21="○",1,0)</f>
        <v>0</v>
      </c>
      <c r="BP21" s="20">
        <f>IF($E21="△",1,0)</f>
        <v>0</v>
      </c>
      <c r="BQ21" s="20">
        <f>IF($H21="△",1,0)</f>
        <v>0</v>
      </c>
      <c r="BR21" s="20">
        <f>IF($K21="△",1,0)</f>
        <v>0</v>
      </c>
      <c r="BS21" s="20">
        <f>IF($N21="△",1,0)</f>
        <v>0</v>
      </c>
      <c r="BT21" s="20">
        <f>IF($Q21="△",1,0)</f>
        <v>0</v>
      </c>
      <c r="BU21" s="20">
        <f>IF($T21="△",1,0)</f>
        <v>0</v>
      </c>
      <c r="BV21" s="20">
        <f>IF($W21="△",1,0)</f>
        <v>0</v>
      </c>
      <c r="BW21" s="20">
        <f>IF($Z21="△",1,0)</f>
        <v>0</v>
      </c>
      <c r="BX21" s="20">
        <f>IF($AC21="△",1,0)</f>
        <v>0</v>
      </c>
      <c r="BY21" s="20">
        <f>IF($AF21="△",1,0)</f>
        <v>0</v>
      </c>
      <c r="BZ21" s="20">
        <f>IF($AI21="△",1,0)</f>
        <v>0</v>
      </c>
      <c r="CA21" s="20">
        <f>IF($AL21="△",1,0)</f>
        <v>0</v>
      </c>
      <c r="CE21" s="20">
        <f>IF($E21="●",1,0)</f>
        <v>0</v>
      </c>
      <c r="CF21" s="20">
        <f>IF($H21="●",1,0)</f>
        <v>0</v>
      </c>
      <c r="CG21" s="20">
        <f>IF($K21="●",1,0)</f>
        <v>0</v>
      </c>
      <c r="CH21" s="20">
        <f>IF($N21="●",1,0)</f>
        <v>0</v>
      </c>
      <c r="CI21" s="20">
        <f>IF($Q21="●",1,0)</f>
        <v>0</v>
      </c>
      <c r="CJ21" s="20">
        <f>IF($T21="●",1,0)</f>
        <v>0</v>
      </c>
      <c r="CK21" s="20">
        <f>IF($W21="●",1,0)</f>
        <v>0</v>
      </c>
      <c r="CL21" s="20">
        <f>IF($Z21="●",1,0)</f>
        <v>0</v>
      </c>
      <c r="CM21" s="20">
        <f>IF($AC21="●",1,0)</f>
        <v>0</v>
      </c>
      <c r="CN21" s="20">
        <f>IF($AF21="●",1,0)</f>
        <v>0</v>
      </c>
      <c r="CO21" s="20">
        <f>IF($AI21="●",1,0)</f>
        <v>0</v>
      </c>
      <c r="CP21" s="20">
        <f>IF($AL21="●",1,0)</f>
        <v>0</v>
      </c>
    </row>
    <row r="22" spans="3:53" ht="13.5">
      <c r="C22" s="350"/>
      <c r="D22" s="54">
        <f>IF(AD6="","",AD6)</f>
      </c>
      <c r="E22" s="55" t="s">
        <v>29</v>
      </c>
      <c r="F22" s="56">
        <f>IF(AB6="","",AB6)</f>
      </c>
      <c r="G22" s="66">
        <f>IF(AD8="","",AD8)</f>
      </c>
      <c r="H22" s="55" t="s">
        <v>29</v>
      </c>
      <c r="I22" s="56">
        <f>IF(AB8="","",AB8)</f>
      </c>
      <c r="J22" s="66">
        <f>IF(AD10="","",AD10)</f>
      </c>
      <c r="K22" s="55" t="s">
        <v>29</v>
      </c>
      <c r="L22" s="56">
        <f>IF(AB10="","",AB10)</f>
      </c>
      <c r="M22" s="66">
        <f>IF(AD12="","",AD12)</f>
      </c>
      <c r="N22" s="55" t="s">
        <v>29</v>
      </c>
      <c r="O22" s="56">
        <f>IF(AB12="","",AB12)</f>
      </c>
      <c r="P22" s="66">
        <f>IF(AD14="","",AD14)</f>
      </c>
      <c r="Q22" s="55" t="s">
        <v>29</v>
      </c>
      <c r="R22" s="56">
        <f>IF(AB14="","",AB14)</f>
      </c>
      <c r="S22" s="66">
        <f>IF(AD16="","",AD16)</f>
      </c>
      <c r="T22" s="55" t="s">
        <v>29</v>
      </c>
      <c r="U22" s="56">
        <f>IF(AB16="","",AB16)</f>
      </c>
      <c r="V22" s="66">
        <f>IF(AD18="","",AD18)</f>
      </c>
      <c r="W22" s="55" t="s">
        <v>29</v>
      </c>
      <c r="X22" s="56">
        <f>IF(AB18="","",AB18)</f>
      </c>
      <c r="Y22" s="66">
        <f>IF(AD20="","",AD20)</f>
      </c>
      <c r="Z22" s="55" t="s">
        <v>29</v>
      </c>
      <c r="AA22" s="56">
        <f>IF(AB20="","",AB20)</f>
      </c>
      <c r="AB22" s="66"/>
      <c r="AC22" s="55"/>
      <c r="AD22" s="56"/>
      <c r="AE22" s="57"/>
      <c r="AF22" s="58" t="s">
        <v>29</v>
      </c>
      <c r="AG22" s="59"/>
      <c r="AH22" s="57"/>
      <c r="AI22" s="58" t="s">
        <v>29</v>
      </c>
      <c r="AJ22" s="59"/>
      <c r="AK22" s="57"/>
      <c r="AL22" s="58" t="s">
        <v>29</v>
      </c>
      <c r="AM22" s="59"/>
      <c r="AN22" s="62">
        <f>AO22*3+AP22</f>
        <v>0</v>
      </c>
      <c r="AO22" s="63">
        <f>SUM(BA21:BL21)</f>
        <v>0</v>
      </c>
      <c r="AP22" s="63">
        <f>SUM(BP21:CA21)</f>
        <v>0</v>
      </c>
      <c r="AQ22" s="63">
        <f>SUM(CE21:CP21)</f>
        <v>0</v>
      </c>
      <c r="AR22" s="64">
        <f>IF(D22="",0,D22)+IF(G22="",0,G22)+IF(J22="",0,J22)+IF(M22="",0,M22)+IF(P22="",0,P22)+IF(S22="",0,S22)+IF(V22="",0,V22)+IF(Y22="",0,Y22)+IF(AB22="",0,AB22)+IF(AE22="",0,AE22)+IF(AH22="",0,AH22)+IF(AK22="",0,AK22)</f>
        <v>0</v>
      </c>
      <c r="AS22" s="65">
        <f>IF(F22="",0,F22)+IF(I22="",0,I22)+IF(L22="",0,L22)+IF(O22="",0,O22)+IF(R22="",0,R22)+IF(U22="",0,U22)+IF(X22="",0,X22)+IF(AA22="",0,AA22)+IF(AD22="",0,AD22)+IF(AG22="",0,AG22)+IF(AJ22="",0,AJ22)+IF(AM22="",0,AM22)</f>
        <v>0</v>
      </c>
      <c r="AT22" s="66">
        <f>AR22-AS22</f>
        <v>0</v>
      </c>
      <c r="AU22" s="67"/>
      <c r="AV22" s="31"/>
      <c r="AX22" s="22">
        <f>AO22+AP22+AQ22</f>
        <v>0</v>
      </c>
      <c r="AY22" s="20" t="str">
        <f>C21</f>
        <v>ヴェルディＳＣ</v>
      </c>
      <c r="BA22" s="20" t="s">
        <v>30</v>
      </c>
    </row>
    <row r="23" spans="3:94" ht="13.5">
      <c r="C23" s="349" t="s">
        <v>57</v>
      </c>
      <c r="D23" s="33" t="s">
        <v>28</v>
      </c>
      <c r="E23" s="48">
        <f>IF(D24="","",IF(F24="","",IF((D24-F24)&gt;0,"○",(IF((D24-F24)&lt;0,"●","△")))))</f>
      </c>
      <c r="F23" s="34" t="s">
        <v>28</v>
      </c>
      <c r="G23" s="35" t="s">
        <v>28</v>
      </c>
      <c r="H23" s="48">
        <f>IF(G24="","",IF(I24="","",IF((G24-I24)&gt;0,"○",(IF((G24-I24)&lt;0,"●","△")))))</f>
      </c>
      <c r="I23" s="34" t="s">
        <v>28</v>
      </c>
      <c r="J23" s="35" t="s">
        <v>28</v>
      </c>
      <c r="K23" s="48">
        <f>IF(J24="","",IF(L24="","",IF((J24-L24)&gt;0,"○",(IF((J24-L24)&lt;0,"●","△")))))</f>
      </c>
      <c r="L23" s="34" t="s">
        <v>28</v>
      </c>
      <c r="M23" s="35" t="s">
        <v>28</v>
      </c>
      <c r="N23" s="48">
        <f>IF(M24="","",IF(O24="","",IF((M24-O24)&gt;0,"○",(IF((M24-O24)&lt;0,"●","△")))))</f>
      </c>
      <c r="O23" s="34" t="s">
        <v>28</v>
      </c>
      <c r="P23" s="35" t="s">
        <v>28</v>
      </c>
      <c r="Q23" s="48">
        <f>IF(P24="","",IF(R24="","",IF((P24-R24)&gt;0,"○",(IF((P24-R24)&lt;0,"●","△")))))</f>
      </c>
      <c r="R23" s="34" t="s">
        <v>28</v>
      </c>
      <c r="S23" s="35" t="s">
        <v>28</v>
      </c>
      <c r="T23" s="48">
        <f>IF(S24="","",IF(U24="","",IF((S24-U24)&gt;0,"○",(IF((S24-U24)&lt;0,"●","△")))))</f>
      </c>
      <c r="U23" s="34" t="s">
        <v>28</v>
      </c>
      <c r="V23" s="35" t="s">
        <v>28</v>
      </c>
      <c r="W23" s="48">
        <f>IF(V24="","",IF(X24="","",IF((V24-X24)&gt;0,"○",(IF((V24-X24)&lt;0,"●","△")))))</f>
      </c>
      <c r="X23" s="34" t="s">
        <v>28</v>
      </c>
      <c r="Y23" s="35" t="s">
        <v>28</v>
      </c>
      <c r="Z23" s="48">
        <f>IF(Y24="","",IF(AA24="","",IF((Y24-AA24)&gt;0,"○",(IF((Y24-AA24)&lt;0,"●","△")))))</f>
      </c>
      <c r="AA23" s="34" t="s">
        <v>28</v>
      </c>
      <c r="AB23" s="35" t="s">
        <v>28</v>
      </c>
      <c r="AC23" s="48">
        <f>IF(AB24="","",IF(AD24="","",IF((AB24-AD24)&gt;0,"○",(IF((AB24-AD24)&lt;0,"●","△")))))</f>
      </c>
      <c r="AD23" s="34" t="s">
        <v>28</v>
      </c>
      <c r="AE23" s="35" t="s">
        <v>28</v>
      </c>
      <c r="AF23" s="69" t="s">
        <v>28</v>
      </c>
      <c r="AG23" s="34" t="s">
        <v>28</v>
      </c>
      <c r="AH23" s="35"/>
      <c r="AI23" s="69">
        <f>IF(AH24="","",IF(AJ24="","",IF((AH24-AJ24)&gt;0,"○",(IF((AH24-AJ24)&lt;0,"●","△")))))</f>
      </c>
      <c r="AJ23" s="49" t="s">
        <v>28</v>
      </c>
      <c r="AK23" s="35"/>
      <c r="AL23" s="69">
        <f>IF(AK24="","",IF(AM24="","",IF((AK24-AM24)&gt;0,"○",(IF((AK24-AM24)&lt;0,"●","△")))))</f>
      </c>
      <c r="AM23" s="49" t="s">
        <v>28</v>
      </c>
      <c r="AN23" s="50" t="s">
        <v>30</v>
      </c>
      <c r="AO23" s="51"/>
      <c r="AP23" s="51" t="s">
        <v>30</v>
      </c>
      <c r="AQ23" s="51" t="s">
        <v>30</v>
      </c>
      <c r="AR23" s="52" t="s">
        <v>30</v>
      </c>
      <c r="AS23" s="72" t="s">
        <v>30</v>
      </c>
      <c r="AT23" s="35"/>
      <c r="AU23" s="53"/>
      <c r="AV23" s="31"/>
      <c r="AX23" s="22" t="s">
        <v>13</v>
      </c>
      <c r="BA23" s="20">
        <f>IF($E23="○",1,0)</f>
        <v>0</v>
      </c>
      <c r="BB23" s="20">
        <f>IF($H23="○",1,0)</f>
        <v>0</v>
      </c>
      <c r="BC23" s="20">
        <f>IF($K23="○",1,0)</f>
        <v>0</v>
      </c>
      <c r="BD23" s="20">
        <f>IF($N23="○",1,0)</f>
        <v>0</v>
      </c>
      <c r="BE23" s="20">
        <f>IF($Q23="○",1,0)</f>
        <v>0</v>
      </c>
      <c r="BF23" s="20">
        <f>IF($T23="○",1,0)</f>
        <v>0</v>
      </c>
      <c r="BG23" s="20">
        <f>IF($W23="○",1,0)</f>
        <v>0</v>
      </c>
      <c r="BH23" s="20">
        <f>IF($Z23="○",1,0)</f>
        <v>0</v>
      </c>
      <c r="BI23" s="20">
        <f>IF($AC23="○",1,0)</f>
        <v>0</v>
      </c>
      <c r="BJ23" s="20">
        <f>IF($AF23="○",1,0)</f>
        <v>0</v>
      </c>
      <c r="BK23" s="20">
        <f>IF($AI23="○",1,0)</f>
        <v>0</v>
      </c>
      <c r="BL23" s="20">
        <f>IF($AL23="○",1,0)</f>
        <v>0</v>
      </c>
      <c r="BP23" s="20">
        <f>IF($E23="△",1,0)</f>
        <v>0</v>
      </c>
      <c r="BQ23" s="20">
        <f>IF($H23="△",1,0)</f>
        <v>0</v>
      </c>
      <c r="BR23" s="20">
        <f>IF($K23="△",1,0)</f>
        <v>0</v>
      </c>
      <c r="BS23" s="20">
        <f>IF($N23="△",1,0)</f>
        <v>0</v>
      </c>
      <c r="BT23" s="20">
        <f>IF($Q23="△",1,0)</f>
        <v>0</v>
      </c>
      <c r="BU23" s="20">
        <f>IF($T23="△",1,0)</f>
        <v>0</v>
      </c>
      <c r="BV23" s="20">
        <f>IF($W23="△",1,0)</f>
        <v>0</v>
      </c>
      <c r="BW23" s="20">
        <f>IF($Z23="△",1,0)</f>
        <v>0</v>
      </c>
      <c r="BX23" s="20">
        <f>IF($AC23="△",1,0)</f>
        <v>0</v>
      </c>
      <c r="BY23" s="20">
        <f>IF($AF23="△",1,0)</f>
        <v>0</v>
      </c>
      <c r="BZ23" s="20">
        <f>IF($AI23="△",1,0)</f>
        <v>0</v>
      </c>
      <c r="CA23" s="20">
        <f>IF($AL23="△",1,0)</f>
        <v>0</v>
      </c>
      <c r="CE23" s="20">
        <f>IF($E23="●",1,0)</f>
        <v>0</v>
      </c>
      <c r="CF23" s="20">
        <f>IF($H23="●",1,0)</f>
        <v>0</v>
      </c>
      <c r="CG23" s="20">
        <f>IF($K23="●",1,0)</f>
        <v>0</v>
      </c>
      <c r="CH23" s="20">
        <f>IF($N23="●",1,0)</f>
        <v>0</v>
      </c>
      <c r="CI23" s="20">
        <f>IF($Q23="●",1,0)</f>
        <v>0</v>
      </c>
      <c r="CJ23" s="20">
        <f>IF($T23="●",1,0)</f>
        <v>0</v>
      </c>
      <c r="CK23" s="20">
        <f>IF($W23="●",1,0)</f>
        <v>0</v>
      </c>
      <c r="CL23" s="20">
        <f>IF($Z23="●",1,0)</f>
        <v>0</v>
      </c>
      <c r="CM23" s="20">
        <f>IF($AC23="●",1,0)</f>
        <v>0</v>
      </c>
      <c r="CN23" s="20">
        <f>IF($AF23="●",1,0)</f>
        <v>0</v>
      </c>
      <c r="CO23" s="20">
        <f>IF($AI23="●",1,0)</f>
        <v>0</v>
      </c>
      <c r="CP23" s="20">
        <f>IF($AL23="●",1,0)</f>
        <v>0</v>
      </c>
    </row>
    <row r="24" spans="3:53" ht="13.5">
      <c r="C24" s="350"/>
      <c r="D24" s="54">
        <f>IF(AG6="","",AG6)</f>
      </c>
      <c r="E24" s="55" t="s">
        <v>29</v>
      </c>
      <c r="F24" s="56">
        <f>IF(AE6="","",AE6)</f>
      </c>
      <c r="G24" s="66">
        <f>IF(AG8="","",AG8)</f>
      </c>
      <c r="H24" s="55" t="s">
        <v>29</v>
      </c>
      <c r="I24" s="56">
        <f>IF(AE8="","",AE8)</f>
      </c>
      <c r="J24" s="66">
        <f>IF(AG10="","",AG10)</f>
      </c>
      <c r="K24" s="55" t="s">
        <v>29</v>
      </c>
      <c r="L24" s="56">
        <f>IF(AE10="","",AE10)</f>
      </c>
      <c r="M24" s="66">
        <f>IF(AG12="","",AG12)</f>
      </c>
      <c r="N24" s="55" t="s">
        <v>29</v>
      </c>
      <c r="O24" s="56">
        <f>IF(AE12="","",AE12)</f>
      </c>
      <c r="P24" s="66">
        <f>IF(AG14="","",AG14)</f>
      </c>
      <c r="Q24" s="55" t="s">
        <v>29</v>
      </c>
      <c r="R24" s="56">
        <f>IF(AE14="","",AE14)</f>
      </c>
      <c r="S24" s="66">
        <f>IF(AG16="","",AG16)</f>
      </c>
      <c r="T24" s="55" t="s">
        <v>29</v>
      </c>
      <c r="U24" s="56">
        <f>IF(AE16="","",AE16)</f>
      </c>
      <c r="V24" s="66">
        <f>IF(AG18="","",AG18)</f>
      </c>
      <c r="W24" s="55" t="s">
        <v>29</v>
      </c>
      <c r="X24" s="56">
        <f>IF(AE18="","",AE18)</f>
      </c>
      <c r="Y24" s="66">
        <f>IF(AG20="","",AG20)</f>
      </c>
      <c r="Z24" s="55" t="s">
        <v>29</v>
      </c>
      <c r="AA24" s="56">
        <f>IF(AE20="","",AE20)</f>
      </c>
      <c r="AB24" s="66">
        <f>IF(AG22="","",AG22)</f>
      </c>
      <c r="AC24" s="55" t="s">
        <v>29</v>
      </c>
      <c r="AD24" s="56">
        <f>IF(AE22="","",AE22)</f>
      </c>
      <c r="AE24" s="66"/>
      <c r="AF24" s="55"/>
      <c r="AG24" s="56"/>
      <c r="AH24" s="57"/>
      <c r="AI24" s="58" t="s">
        <v>29</v>
      </c>
      <c r="AJ24" s="59"/>
      <c r="AK24" s="57"/>
      <c r="AL24" s="58" t="s">
        <v>29</v>
      </c>
      <c r="AM24" s="59"/>
      <c r="AN24" s="62">
        <f>AO24*3+AP24</f>
        <v>0</v>
      </c>
      <c r="AO24" s="63">
        <f>SUM(BA23:BL23)</f>
        <v>0</v>
      </c>
      <c r="AP24" s="63">
        <f>SUM(BP23:CA23)</f>
        <v>0</v>
      </c>
      <c r="AQ24" s="63">
        <f>SUM(CE23:CP23)</f>
        <v>0</v>
      </c>
      <c r="AR24" s="64">
        <f>IF(D24="",0,D24)+IF(G24="",0,G24)+IF(J24="",0,J24)+IF(M24="",0,M24)+IF(P24="",0,P24)+IF(S24="",0,S24)+IF(V24="",0,V24)+IF(Y24="",0,Y24)+IF(AB24="",0,AB24)+IF(AE24="",0,AE24)+IF(AH24="",0,AH24)+IF(AK24="",0,AK24)</f>
        <v>0</v>
      </c>
      <c r="AS24" s="65">
        <f>IF(F24="",0,F24)+IF(I24="",0,I24)+IF(L24="",0,L24)+IF(O24="",0,O24)+IF(R24="",0,R24)+IF(U24="",0,U24)+IF(X24="",0,X24)+IF(AA24="",0,AA24)+IF(AD24="",0,AD24)+IF(AG24="",0,AG24)+IF(AJ24="",0,AJ24)+IF(AM24="",0,AM24)</f>
        <v>0</v>
      </c>
      <c r="AT24" s="66">
        <f>AR24-AS24</f>
        <v>0</v>
      </c>
      <c r="AU24" s="67"/>
      <c r="AV24" s="31"/>
      <c r="AX24" s="22">
        <f>AO24+AP24+AQ24</f>
        <v>0</v>
      </c>
      <c r="AY24" s="20" t="str">
        <f>C23</f>
        <v>ＮＩＴ</v>
      </c>
      <c r="BA24" s="20" t="s">
        <v>30</v>
      </c>
    </row>
    <row r="25" spans="3:94" ht="13.5">
      <c r="C25" s="349" t="s">
        <v>35</v>
      </c>
      <c r="D25" s="33" t="s">
        <v>28</v>
      </c>
      <c r="E25" s="48">
        <f>IF(D26="","",IF(F26="","",IF((D26-F26)&gt;0,"○",(IF((D26-F26)&lt;0,"●","△")))))</f>
      </c>
      <c r="F25" s="34" t="s">
        <v>28</v>
      </c>
      <c r="G25" s="35" t="s">
        <v>28</v>
      </c>
      <c r="H25" s="48">
        <f>IF(G26="","",IF(I26="","",IF((G26-I26)&gt;0,"○",(IF((G26-I26)&lt;0,"●","△")))))</f>
      </c>
      <c r="I25" s="34" t="s">
        <v>28</v>
      </c>
      <c r="J25" s="35" t="s">
        <v>28</v>
      </c>
      <c r="K25" s="48">
        <f>IF(J26="","",IF(L26="","",IF((J26-L26)&gt;0,"○",(IF((J26-L26)&lt;0,"●","△")))))</f>
      </c>
      <c r="L25" s="34" t="s">
        <v>28</v>
      </c>
      <c r="M25" s="35" t="s">
        <v>28</v>
      </c>
      <c r="N25" s="48">
        <f>IF(M26="","",IF(O26="","",IF((M26-O26)&gt;0,"○",(IF((M26-O26)&lt;0,"●","△")))))</f>
      </c>
      <c r="O25" s="34" t="s">
        <v>28</v>
      </c>
      <c r="P25" s="35" t="s">
        <v>28</v>
      </c>
      <c r="Q25" s="48">
        <f>IF(P26="","",IF(R26="","",IF((P26-R26)&gt;0,"○",(IF((P26-R26)&lt;0,"●","△")))))</f>
      </c>
      <c r="R25" s="34" t="s">
        <v>28</v>
      </c>
      <c r="S25" s="35" t="s">
        <v>28</v>
      </c>
      <c r="T25" s="48">
        <f>IF(S26="","",IF(U26="","",IF((S26-U26)&gt;0,"○",(IF((S26-U26)&lt;0,"●","△")))))</f>
      </c>
      <c r="U25" s="34" t="s">
        <v>28</v>
      </c>
      <c r="V25" s="35" t="s">
        <v>28</v>
      </c>
      <c r="W25" s="48">
        <f>IF(V26="","",IF(X26="","",IF((V26-X26)&gt;0,"○",(IF((V26-X26)&lt;0,"●","△")))))</f>
      </c>
      <c r="X25" s="34" t="s">
        <v>28</v>
      </c>
      <c r="Y25" s="35" t="s">
        <v>28</v>
      </c>
      <c r="Z25" s="48">
        <f>IF(Y26="","",IF(AA26="","",IF((Y26-AA26)&gt;0,"○",(IF((Y26-AA26)&lt;0,"●","△")))))</f>
      </c>
      <c r="AA25" s="34" t="s">
        <v>28</v>
      </c>
      <c r="AB25" s="35" t="s">
        <v>28</v>
      </c>
      <c r="AC25" s="48">
        <f>IF(AB26="","",IF(AD26="","",IF((AB26-AD26)&gt;0,"○",(IF((AB26-AD26)&lt;0,"●","△")))))</f>
      </c>
      <c r="AD25" s="34" t="s">
        <v>28</v>
      </c>
      <c r="AE25" s="35" t="s">
        <v>28</v>
      </c>
      <c r="AF25" s="48">
        <f>IF(AE26="","",IF(AG26="","",IF((AE26-AG26)&gt;0,"○",(IF((AE26-AG26)&lt;0,"●","△")))))</f>
      </c>
      <c r="AG25" s="34" t="s">
        <v>28</v>
      </c>
      <c r="AH25" s="35" t="s">
        <v>28</v>
      </c>
      <c r="AI25" s="48" t="s">
        <v>28</v>
      </c>
      <c r="AJ25" s="34" t="s">
        <v>28</v>
      </c>
      <c r="AK25" s="35"/>
      <c r="AL25" s="69">
        <f>IF(AK26="","",IF(AM26="","",IF((AK26-AM26)&gt;0,"○",(IF((AK26-AM26)&lt;0,"●","△")))))</f>
      </c>
      <c r="AM25" s="49" t="s">
        <v>28</v>
      </c>
      <c r="AN25" s="50" t="s">
        <v>30</v>
      </c>
      <c r="AO25" s="51"/>
      <c r="AP25" s="51" t="s">
        <v>30</v>
      </c>
      <c r="AQ25" s="51" t="s">
        <v>30</v>
      </c>
      <c r="AR25" s="52" t="s">
        <v>30</v>
      </c>
      <c r="AS25" s="72" t="s">
        <v>30</v>
      </c>
      <c r="AT25" s="35"/>
      <c r="AU25" s="53"/>
      <c r="AV25" s="31"/>
      <c r="AX25" s="22" t="s">
        <v>13</v>
      </c>
      <c r="BA25" s="20">
        <f>IF($E25="○",1,0)</f>
        <v>0</v>
      </c>
      <c r="BB25" s="20">
        <f>IF($H25="○",1,0)</f>
        <v>0</v>
      </c>
      <c r="BC25" s="20">
        <f>IF($K25="○",1,0)</f>
        <v>0</v>
      </c>
      <c r="BD25" s="20">
        <f>IF($N25="○",1,0)</f>
        <v>0</v>
      </c>
      <c r="BE25" s="20">
        <f>IF($Q25="○",1,0)</f>
        <v>0</v>
      </c>
      <c r="BF25" s="20">
        <f>IF($T25="○",1,0)</f>
        <v>0</v>
      </c>
      <c r="BG25" s="20">
        <f>IF($W25="○",1,0)</f>
        <v>0</v>
      </c>
      <c r="BH25" s="20">
        <f>IF($Z25="○",1,0)</f>
        <v>0</v>
      </c>
      <c r="BI25" s="20">
        <f>IF($AC25="○",1,0)</f>
        <v>0</v>
      </c>
      <c r="BJ25" s="20">
        <f>IF($AF25="○",1,0)</f>
        <v>0</v>
      </c>
      <c r="BK25" s="20">
        <f>IF($AI25="○",1,0)</f>
        <v>0</v>
      </c>
      <c r="BL25" s="20">
        <f>IF($AL25="○",1,0)</f>
        <v>0</v>
      </c>
      <c r="BP25" s="20">
        <f>IF($E25="△",1,0)</f>
        <v>0</v>
      </c>
      <c r="BQ25" s="20">
        <f>IF($H25="△",1,0)</f>
        <v>0</v>
      </c>
      <c r="BR25" s="20">
        <f>IF($K25="△",1,0)</f>
        <v>0</v>
      </c>
      <c r="BS25" s="20">
        <f>IF($N25="△",1,0)</f>
        <v>0</v>
      </c>
      <c r="BT25" s="20">
        <f>IF($Q25="△",1,0)</f>
        <v>0</v>
      </c>
      <c r="BU25" s="20">
        <f>IF($T25="△",1,0)</f>
        <v>0</v>
      </c>
      <c r="BV25" s="20">
        <f>IF($W25="△",1,0)</f>
        <v>0</v>
      </c>
      <c r="BW25" s="20">
        <f>IF($Z25="△",1,0)</f>
        <v>0</v>
      </c>
      <c r="BX25" s="20">
        <f>IF($AC25="△",1,0)</f>
        <v>0</v>
      </c>
      <c r="BY25" s="20">
        <f>IF($AF25="△",1,0)</f>
        <v>0</v>
      </c>
      <c r="BZ25" s="20">
        <f>IF($AI25="△",1,0)</f>
        <v>0</v>
      </c>
      <c r="CA25" s="20">
        <f>IF($AL25="△",1,0)</f>
        <v>0</v>
      </c>
      <c r="CE25" s="20">
        <f>IF($E25="●",1,0)</f>
        <v>0</v>
      </c>
      <c r="CF25" s="20">
        <f>IF($H25="●",1,0)</f>
        <v>0</v>
      </c>
      <c r="CG25" s="20">
        <f>IF($K25="●",1,0)</f>
        <v>0</v>
      </c>
      <c r="CH25" s="20">
        <f>IF($N25="●",1,0)</f>
        <v>0</v>
      </c>
      <c r="CI25" s="20">
        <f>IF($Q25="●",1,0)</f>
        <v>0</v>
      </c>
      <c r="CJ25" s="20">
        <f>IF($T25="●",1,0)</f>
        <v>0</v>
      </c>
      <c r="CK25" s="20">
        <f>IF($W25="●",1,0)</f>
        <v>0</v>
      </c>
      <c r="CL25" s="20">
        <f>IF($Z25="●",1,0)</f>
        <v>0</v>
      </c>
      <c r="CM25" s="20">
        <f>IF($AC25="●",1,0)</f>
        <v>0</v>
      </c>
      <c r="CN25" s="20">
        <f>IF($AF25="●",1,0)</f>
        <v>0</v>
      </c>
      <c r="CO25" s="20">
        <f>IF($AI25="●",1,0)</f>
        <v>0</v>
      </c>
      <c r="CP25" s="20">
        <f>IF($AL25="●",1,0)</f>
        <v>0</v>
      </c>
    </row>
    <row r="26" spans="3:53" ht="13.5">
      <c r="C26" s="357"/>
      <c r="D26" s="54">
        <f>IF(AJ6="","",AJ6)</f>
      </c>
      <c r="E26" s="55" t="s">
        <v>29</v>
      </c>
      <c r="F26" s="56">
        <f>IF(AH6="","",AH6)</f>
      </c>
      <c r="G26" s="66">
        <f>IF(AJ8="","",AJ8)</f>
      </c>
      <c r="H26" s="55" t="s">
        <v>29</v>
      </c>
      <c r="I26" s="56">
        <f>IF(AH8="","",AH8)</f>
      </c>
      <c r="J26" s="66">
        <f>IF(AJ10="","",AJ10)</f>
      </c>
      <c r="K26" s="55" t="s">
        <v>29</v>
      </c>
      <c r="L26" s="56">
        <f>IF(AH10="","",AH10)</f>
      </c>
      <c r="M26" s="66">
        <f>IF(AJ12="","",AJ12)</f>
      </c>
      <c r="N26" s="55" t="s">
        <v>29</v>
      </c>
      <c r="O26" s="56">
        <f>IF(AH12="","",AH12)</f>
      </c>
      <c r="P26" s="66">
        <f>IF(AJ14="","",AJ14)</f>
      </c>
      <c r="Q26" s="55" t="s">
        <v>29</v>
      </c>
      <c r="R26" s="56">
        <f>IF(AH14="","",AH14)</f>
      </c>
      <c r="S26" s="66">
        <f>IF(AJ16="","",AJ16)</f>
      </c>
      <c r="T26" s="55" t="s">
        <v>29</v>
      </c>
      <c r="U26" s="56">
        <f>IF(AH16="","",AH16)</f>
      </c>
      <c r="V26" s="66">
        <f>IF(AJ18="","",AJ18)</f>
      </c>
      <c r="W26" s="55" t="s">
        <v>29</v>
      </c>
      <c r="X26" s="56">
        <f>IF(AH18="","",AH18)</f>
      </c>
      <c r="Y26" s="66">
        <f>IF(AJ20="","",AJ20)</f>
      </c>
      <c r="Z26" s="55" t="s">
        <v>29</v>
      </c>
      <c r="AA26" s="56">
        <f>IF(AH20="","",AH20)</f>
      </c>
      <c r="AB26" s="66">
        <f>IF(AJ22="","",AJ22)</f>
      </c>
      <c r="AC26" s="55" t="s">
        <v>29</v>
      </c>
      <c r="AD26" s="56">
        <f>IF(AH22="","",AH22)</f>
      </c>
      <c r="AE26" s="66">
        <f>IF(AJ24="","",AJ24)</f>
      </c>
      <c r="AF26" s="55" t="s">
        <v>29</v>
      </c>
      <c r="AG26" s="56">
        <f>IF(AH24="","",AH24)</f>
      </c>
      <c r="AH26" s="66"/>
      <c r="AI26" s="55"/>
      <c r="AJ26" s="56"/>
      <c r="AK26" s="57"/>
      <c r="AL26" s="58" t="s">
        <v>29</v>
      </c>
      <c r="AM26" s="59"/>
      <c r="AN26" s="62">
        <f>AO26*3+AP26</f>
        <v>0</v>
      </c>
      <c r="AO26" s="63">
        <f>SUM(BA25:BL25)</f>
        <v>0</v>
      </c>
      <c r="AP26" s="63">
        <f>SUM(BP25:CA25)</f>
        <v>0</v>
      </c>
      <c r="AQ26" s="63">
        <f>SUM(CE25:CP25)</f>
        <v>0</v>
      </c>
      <c r="AR26" s="64">
        <f>IF(D26="",0,D26)+IF(G26="",0,G26)+IF(J26="",0,J26)+IF(M26="",0,M26)+IF(P26="",0,P26)+IF(S26="",0,S26)+IF(V26="",0,V26)+IF(Y26="",0,Y26)+IF(AB26="",0,AB26)+IF(AE26="",0,AE26)+IF(AH26="",0,AH26)+IF(AK26="",0,AK26)</f>
        <v>0</v>
      </c>
      <c r="AS26" s="65">
        <f>IF(F26="",0,F26)+IF(I26="",0,I26)+IF(L26="",0,L26)+IF(O26="",0,O26)+IF(R26="",0,R26)+IF(U26="",0,U26)+IF(X26="",0,X26)+IF(AA26="",0,AA26)+IF(AD26="",0,AD26)+IF(AG26="",0,AG26)+IF(AJ26="",0,AJ26)+IF(AM26="",0,AM26)</f>
        <v>0</v>
      </c>
      <c r="AT26" s="66">
        <f>AR26-AS26</f>
        <v>0</v>
      </c>
      <c r="AU26" s="67"/>
      <c r="AV26" s="31"/>
      <c r="AX26" s="22">
        <f>AO26+AP26+AQ26</f>
        <v>0</v>
      </c>
      <c r="AY26" s="20" t="str">
        <f>C25</f>
        <v>星蹴会</v>
      </c>
      <c r="BA26" s="20" t="s">
        <v>30</v>
      </c>
    </row>
    <row r="27" spans="3:94" ht="13.5">
      <c r="C27" s="349" t="s">
        <v>58</v>
      </c>
      <c r="D27" s="33" t="s">
        <v>28</v>
      </c>
      <c r="E27" s="48">
        <f>IF(D28="","",IF(F28="","",IF((D28-F28)&gt;0,"○",(IF((D28-F28)&lt;0,"●","△")))))</f>
      </c>
      <c r="F27" s="34" t="s">
        <v>28</v>
      </c>
      <c r="G27" s="35" t="s">
        <v>28</v>
      </c>
      <c r="H27" s="48">
        <f>IF(G28="","",IF(I28="","",IF((G28-I28)&gt;0,"○",(IF((G28-I28)&lt;0,"●","△")))))</f>
      </c>
      <c r="I27" s="34" t="s">
        <v>28</v>
      </c>
      <c r="J27" s="35" t="s">
        <v>28</v>
      </c>
      <c r="K27" s="48">
        <f>IF(J28="","",IF(L28="","",IF((J28-L28)&gt;0,"○",(IF((J28-L28)&lt;0,"●","△")))))</f>
      </c>
      <c r="L27" s="34" t="s">
        <v>28</v>
      </c>
      <c r="M27" s="35" t="s">
        <v>28</v>
      </c>
      <c r="N27" s="48">
        <f>IF(M28="","",IF(O28="","",IF((M28-O28)&gt;0,"○",(IF((M28-O28)&lt;0,"●","△")))))</f>
      </c>
      <c r="O27" s="34" t="s">
        <v>28</v>
      </c>
      <c r="P27" s="35" t="s">
        <v>28</v>
      </c>
      <c r="Q27" s="48">
        <f>IF(P28="","",IF(R28="","",IF((P28-R28)&gt;0,"○",(IF((P28-R28)&lt;0,"●","△")))))</f>
      </c>
      <c r="R27" s="34" t="s">
        <v>28</v>
      </c>
      <c r="S27" s="35" t="s">
        <v>28</v>
      </c>
      <c r="T27" s="48">
        <f>IF(S28="","",IF(U28="","",IF((S28-U28)&gt;0,"○",(IF((S28-U28)&lt;0,"●","△")))))</f>
      </c>
      <c r="U27" s="34" t="s">
        <v>28</v>
      </c>
      <c r="V27" s="35" t="s">
        <v>28</v>
      </c>
      <c r="W27" s="48">
        <f>IF(V28="","",IF(X28="","",IF((V28-X28)&gt;0,"○",(IF((V28-X28)&lt;0,"●","△")))))</f>
      </c>
      <c r="X27" s="34" t="s">
        <v>28</v>
      </c>
      <c r="Y27" s="35" t="s">
        <v>28</v>
      </c>
      <c r="Z27" s="48">
        <f>IF(Y28="","",IF(AA28="","",IF((Y28-AA28)&gt;0,"○",(IF((Y28-AA28)&lt;0,"●","△")))))</f>
      </c>
      <c r="AA27" s="34" t="s">
        <v>28</v>
      </c>
      <c r="AB27" s="35" t="s">
        <v>28</v>
      </c>
      <c r="AC27" s="48">
        <f>IF(AB28="","",IF(AD28="","",IF((AB28-AD28)&gt;0,"○",(IF((AB28-AD28)&lt;0,"●","△")))))</f>
      </c>
      <c r="AD27" s="34" t="s">
        <v>28</v>
      </c>
      <c r="AE27" s="35" t="s">
        <v>28</v>
      </c>
      <c r="AF27" s="48">
        <f>IF(AE28="","",IF(AG28="","",IF((AE28-AG28)&gt;0,"○",(IF((AE28-AG28)&lt;0,"●","△")))))</f>
      </c>
      <c r="AG27" s="34" t="s">
        <v>28</v>
      </c>
      <c r="AH27" s="35" t="s">
        <v>28</v>
      </c>
      <c r="AI27" s="48">
        <f>IF(AH28="","",IF(AJ28="","",IF((AH28-AJ28)&gt;0,"○",(IF((AH28-AJ28)&lt;0,"●","△")))))</f>
      </c>
      <c r="AJ27" s="34" t="s">
        <v>28</v>
      </c>
      <c r="AK27" s="35" t="s">
        <v>28</v>
      </c>
      <c r="AL27" s="48" t="s">
        <v>28</v>
      </c>
      <c r="AM27" s="34" t="s">
        <v>28</v>
      </c>
      <c r="AN27" s="50" t="s">
        <v>30</v>
      </c>
      <c r="AO27" s="51"/>
      <c r="AP27" s="51" t="s">
        <v>30</v>
      </c>
      <c r="AQ27" s="51" t="s">
        <v>30</v>
      </c>
      <c r="AR27" s="52" t="s">
        <v>30</v>
      </c>
      <c r="AS27" s="72" t="s">
        <v>30</v>
      </c>
      <c r="AT27" s="35"/>
      <c r="AU27" s="53"/>
      <c r="AV27" s="31"/>
      <c r="AX27" s="22" t="s">
        <v>13</v>
      </c>
      <c r="BA27" s="20">
        <f>IF($E27="○",1,0)</f>
        <v>0</v>
      </c>
      <c r="BB27" s="20">
        <f>IF($H27="○",1,0)</f>
        <v>0</v>
      </c>
      <c r="BC27" s="20">
        <f>IF($K27="○",1,0)</f>
        <v>0</v>
      </c>
      <c r="BD27" s="20">
        <f>IF($N27="○",1,0)</f>
        <v>0</v>
      </c>
      <c r="BE27" s="20">
        <f>IF($Q27="○",1,0)</f>
        <v>0</v>
      </c>
      <c r="BF27" s="20">
        <f>IF($T27="○",1,0)</f>
        <v>0</v>
      </c>
      <c r="BG27" s="20">
        <f>IF($W27="○",1,0)</f>
        <v>0</v>
      </c>
      <c r="BH27" s="20">
        <f>IF($Z27="○",1,0)</f>
        <v>0</v>
      </c>
      <c r="BI27" s="20">
        <f>IF($AC27="○",1,0)</f>
        <v>0</v>
      </c>
      <c r="BJ27" s="20">
        <f>IF($AF27="○",1,0)</f>
        <v>0</v>
      </c>
      <c r="BK27" s="20">
        <f>IF($AI27="○",1,0)</f>
        <v>0</v>
      </c>
      <c r="BL27" s="20">
        <f>IF($AL27="○",1,0)</f>
        <v>0</v>
      </c>
      <c r="BP27" s="20">
        <f>IF($E27="△",1,0)</f>
        <v>0</v>
      </c>
      <c r="BQ27" s="20">
        <f>IF($H27="△",1,0)</f>
        <v>0</v>
      </c>
      <c r="BR27" s="20">
        <f>IF($K27="△",1,0)</f>
        <v>0</v>
      </c>
      <c r="BS27" s="20">
        <f>IF($N27="△",1,0)</f>
        <v>0</v>
      </c>
      <c r="BT27" s="20">
        <f>IF($Q27="△",1,0)</f>
        <v>0</v>
      </c>
      <c r="BU27" s="20">
        <f>IF($T27="△",1,0)</f>
        <v>0</v>
      </c>
      <c r="BV27" s="20">
        <f>IF($W27="△",1,0)</f>
        <v>0</v>
      </c>
      <c r="BW27" s="20">
        <f>IF($Z27="△",1,0)</f>
        <v>0</v>
      </c>
      <c r="BX27" s="20">
        <f>IF($AC27="△",1,0)</f>
        <v>0</v>
      </c>
      <c r="BY27" s="20">
        <f>IF($AF27="△",1,0)</f>
        <v>0</v>
      </c>
      <c r="BZ27" s="20">
        <f>IF($AI27="△",1,0)</f>
        <v>0</v>
      </c>
      <c r="CA27" s="20">
        <f>IF($AL27="△",1,0)</f>
        <v>0</v>
      </c>
      <c r="CE27" s="20">
        <f>IF($E27="●",1,0)</f>
        <v>0</v>
      </c>
      <c r="CF27" s="20">
        <f>IF($H27="●",1,0)</f>
        <v>0</v>
      </c>
      <c r="CG27" s="20">
        <f>IF($K27="●",1,0)</f>
        <v>0</v>
      </c>
      <c r="CH27" s="20">
        <f>IF($N27="●",1,0)</f>
        <v>0</v>
      </c>
      <c r="CI27" s="20">
        <f>IF($Q27="●",1,0)</f>
        <v>0</v>
      </c>
      <c r="CJ27" s="20">
        <f>IF($T27="●",1,0)</f>
        <v>0</v>
      </c>
      <c r="CK27" s="20">
        <f>IF($W27="●",1,0)</f>
        <v>0</v>
      </c>
      <c r="CL27" s="20">
        <f>IF($Z27="●",1,0)</f>
        <v>0</v>
      </c>
      <c r="CM27" s="20">
        <f>IF($AC27="●",1,0)</f>
        <v>0</v>
      </c>
      <c r="CN27" s="20">
        <f>IF($AF27="●",1,0)</f>
        <v>0</v>
      </c>
      <c r="CO27" s="20">
        <f>IF($AI27="●",1,0)</f>
        <v>0</v>
      </c>
      <c r="CP27" s="20">
        <f>IF($AL27="●",1,0)</f>
        <v>0</v>
      </c>
    </row>
    <row r="28" spans="3:53" ht="13.5">
      <c r="C28" s="358"/>
      <c r="D28" s="41">
        <f>IF(AM6="","",AM6)</f>
      </c>
      <c r="E28" s="76" t="s">
        <v>29</v>
      </c>
      <c r="F28" s="42">
        <f>IF(AK6="","",AK6)</f>
      </c>
      <c r="G28" s="77">
        <f>IF(AM8="","",AM8)</f>
      </c>
      <c r="H28" s="76" t="s">
        <v>29</v>
      </c>
      <c r="I28" s="42">
        <f>IF(AK8="","",AK8)</f>
      </c>
      <c r="J28" s="43">
        <f>IF(AM10="","",AM10)</f>
      </c>
      <c r="K28" s="76" t="s">
        <v>29</v>
      </c>
      <c r="L28" s="42">
        <f>IF(AK10="","",AK10)</f>
      </c>
      <c r="M28" s="43">
        <f>IF(AM12="","",AM12)</f>
      </c>
      <c r="N28" s="76" t="s">
        <v>29</v>
      </c>
      <c r="O28" s="42">
        <f>IF(AK12="","",AK12)</f>
      </c>
      <c r="P28" s="43">
        <f>IF(AM14="","",AM14)</f>
      </c>
      <c r="Q28" s="76" t="s">
        <v>29</v>
      </c>
      <c r="R28" s="42">
        <f>IF(AK14="","",AK14)</f>
      </c>
      <c r="S28" s="43">
        <f>IF(AM16="","",AM16)</f>
      </c>
      <c r="T28" s="76" t="s">
        <v>29</v>
      </c>
      <c r="U28" s="42">
        <f>IF(AK16="","",AK16)</f>
      </c>
      <c r="V28" s="43">
        <f>IF(AM18="","",AM18)</f>
      </c>
      <c r="W28" s="76" t="s">
        <v>29</v>
      </c>
      <c r="X28" s="42">
        <f>IF(AK18="","",AK18)</f>
      </c>
      <c r="Y28" s="43">
        <f>IF(AM20="","",AM20)</f>
      </c>
      <c r="Z28" s="76" t="s">
        <v>29</v>
      </c>
      <c r="AA28" s="42">
        <f>IF(AK20="","",AK20)</f>
      </c>
      <c r="AB28" s="43">
        <f>IF(AM22="","",AM22)</f>
      </c>
      <c r="AC28" s="76" t="s">
        <v>29</v>
      </c>
      <c r="AD28" s="42">
        <f>IF(AK22="","",AK22)</f>
      </c>
      <c r="AE28" s="43">
        <f>IF(AM24="","",AM24)</f>
      </c>
      <c r="AF28" s="76" t="s">
        <v>29</v>
      </c>
      <c r="AG28" s="42">
        <f>IF(AK24="","",AK24)</f>
      </c>
      <c r="AH28" s="43">
        <f>IF(AM26="","",AM26)</f>
      </c>
      <c r="AI28" s="76" t="s">
        <v>29</v>
      </c>
      <c r="AJ28" s="42">
        <f>IF(AK26="","",AK26)</f>
      </c>
      <c r="AK28" s="43"/>
      <c r="AL28" s="76"/>
      <c r="AM28" s="42"/>
      <c r="AN28" s="62">
        <f>AO28*3+AP28</f>
        <v>0</v>
      </c>
      <c r="AO28" s="63">
        <f>SUM(BA27:BL27)</f>
        <v>0</v>
      </c>
      <c r="AP28" s="63">
        <f>SUM(BP27:CA27)</f>
        <v>0</v>
      </c>
      <c r="AQ28" s="63">
        <f>SUM(CE27:CP27)</f>
        <v>0</v>
      </c>
      <c r="AR28" s="64">
        <f>IF(D28="",0,D28)+IF(G28="",0,G28)+IF(J28="",0,J28)+IF(M28="",0,M28)+IF(P28="",0,P28)+IF(S28="",0,S28)+IF(V28="",0,V28)+IF(Y28="",0,Y28)+IF(AB28="",0,AB28)+IF(AE28="",0,AE28)+IF(AH28="",0,AH28)+IF(AK28="",0,AK28)</f>
        <v>0</v>
      </c>
      <c r="AS28" s="65">
        <f>IF(F28="",0,F28)+IF(I28="",0,I28)+IF(L28="",0,L28)+IF(O28="",0,O28)+IF(R28="",0,R28)+IF(U28="",0,U28)+IF(X28="",0,X28)+IF(AA28="",0,AA28)+IF(AD28="",0,AD28)+IF(AG28="",0,AG28)+IF(AJ28="",0,AJ28)+IF(AM28="",0,AM28)</f>
        <v>0</v>
      </c>
      <c r="AT28" s="66">
        <f>AR28-AS28</f>
        <v>0</v>
      </c>
      <c r="AU28" s="78"/>
      <c r="AV28" s="31"/>
      <c r="AW28" s="21">
        <f>IF(D28="",0,D28)</f>
        <v>0</v>
      </c>
      <c r="AX28" s="22">
        <f>AO28+AP28+AQ28</f>
        <v>0</v>
      </c>
      <c r="AY28" s="20" t="str">
        <f>C27</f>
        <v>ウィにんぐクラブ</v>
      </c>
      <c r="BA28" s="20" t="s">
        <v>30</v>
      </c>
    </row>
    <row r="29" spans="3:48" ht="13.5">
      <c r="C29" s="23" t="s">
        <v>36</v>
      </c>
      <c r="D29" s="359" t="s">
        <v>37</v>
      </c>
      <c r="E29" s="360"/>
      <c r="F29" s="79">
        <v>3</v>
      </c>
      <c r="G29" s="359" t="s">
        <v>38</v>
      </c>
      <c r="H29" s="360"/>
      <c r="I29" s="80">
        <v>2</v>
      </c>
      <c r="J29" s="81"/>
      <c r="K29" s="82"/>
      <c r="L29" s="80"/>
      <c r="M29" s="81"/>
      <c r="N29" s="82"/>
      <c r="O29" s="80"/>
      <c r="P29" s="81"/>
      <c r="Q29" s="82"/>
      <c r="R29" s="80"/>
      <c r="S29" s="81"/>
      <c r="T29" s="82"/>
      <c r="U29" s="80"/>
      <c r="V29" s="81"/>
      <c r="W29" s="82"/>
      <c r="X29" s="80"/>
      <c r="Y29" s="81"/>
      <c r="Z29" s="82"/>
      <c r="AA29" s="80"/>
      <c r="AB29" s="81"/>
      <c r="AC29" s="82"/>
      <c r="AD29" s="80"/>
      <c r="AE29" s="81"/>
      <c r="AF29" s="82"/>
      <c r="AG29" s="80"/>
      <c r="AH29" s="81"/>
      <c r="AI29" s="82"/>
      <c r="AJ29" s="83"/>
      <c r="AK29" s="81"/>
      <c r="AL29" s="82"/>
      <c r="AM29" s="80"/>
      <c r="AN29" s="84"/>
      <c r="AO29" s="85"/>
      <c r="AP29" s="85"/>
      <c r="AQ29" s="85"/>
      <c r="AR29" s="86"/>
      <c r="AS29" s="85"/>
      <c r="AT29" s="85"/>
      <c r="AU29" s="87"/>
      <c r="AV29" s="31"/>
    </row>
    <row r="30" spans="3:48" ht="17.25">
      <c r="C30" s="32"/>
      <c r="D30" s="361" t="s">
        <v>39</v>
      </c>
      <c r="E30" s="362"/>
      <c r="F30" s="80">
        <v>2</v>
      </c>
      <c r="G30" s="81"/>
      <c r="H30" s="82"/>
      <c r="I30" s="80"/>
      <c r="J30" s="81"/>
      <c r="K30" s="82"/>
      <c r="L30" s="80"/>
      <c r="M30" s="81"/>
      <c r="N30" s="82"/>
      <c r="O30" s="80"/>
      <c r="P30" s="81"/>
      <c r="Q30" s="82"/>
      <c r="R30" s="80"/>
      <c r="S30" s="81"/>
      <c r="T30" s="82"/>
      <c r="U30" s="80"/>
      <c r="V30" s="81"/>
      <c r="W30" s="82"/>
      <c r="X30" s="80"/>
      <c r="Y30" s="81"/>
      <c r="Z30" s="82"/>
      <c r="AA30" s="80"/>
      <c r="AB30" s="81"/>
      <c r="AC30" s="82"/>
      <c r="AD30" s="80"/>
      <c r="AE30" s="81"/>
      <c r="AF30" s="82"/>
      <c r="AG30" s="80"/>
      <c r="AH30" s="81"/>
      <c r="AI30" s="82"/>
      <c r="AJ30" s="83"/>
      <c r="AK30" s="81"/>
      <c r="AL30" s="82"/>
      <c r="AM30" s="80"/>
      <c r="AN30" s="88" t="s">
        <v>40</v>
      </c>
      <c r="AO30" s="89"/>
      <c r="AP30" s="90" t="s">
        <v>59</v>
      </c>
      <c r="AQ30" s="89"/>
      <c r="AR30" s="91"/>
      <c r="AS30" s="89"/>
      <c r="AT30" s="89"/>
      <c r="AU30" s="92"/>
      <c r="AV30" s="31"/>
    </row>
    <row r="31" spans="3:48" ht="17.25">
      <c r="C31" s="32"/>
      <c r="D31" s="262"/>
      <c r="E31" s="263"/>
      <c r="F31" s="80"/>
      <c r="G31" s="81"/>
      <c r="H31" s="82"/>
      <c r="I31" s="80"/>
      <c r="J31" s="81"/>
      <c r="K31" s="82"/>
      <c r="L31" s="80"/>
      <c r="M31" s="81"/>
      <c r="N31" s="82"/>
      <c r="O31" s="80"/>
      <c r="P31" s="81"/>
      <c r="Q31" s="82"/>
      <c r="R31" s="80"/>
      <c r="S31" s="81"/>
      <c r="T31" s="82"/>
      <c r="U31" s="80"/>
      <c r="V31" s="81"/>
      <c r="W31" s="82"/>
      <c r="X31" s="80"/>
      <c r="Y31" s="81"/>
      <c r="Z31" s="82"/>
      <c r="AA31" s="80"/>
      <c r="AB31" s="81"/>
      <c r="AC31" s="82"/>
      <c r="AD31" s="80"/>
      <c r="AE31" s="81"/>
      <c r="AF31" s="82"/>
      <c r="AG31" s="80"/>
      <c r="AH31" s="81"/>
      <c r="AI31" s="82"/>
      <c r="AJ31" s="83"/>
      <c r="AK31" s="81"/>
      <c r="AL31" s="82"/>
      <c r="AM31" s="80"/>
      <c r="AN31" s="88"/>
      <c r="AO31" s="89"/>
      <c r="AP31" s="90"/>
      <c r="AQ31" s="89"/>
      <c r="AR31" s="91"/>
      <c r="AS31" s="89"/>
      <c r="AT31" s="89"/>
      <c r="AU31" s="92"/>
      <c r="AV31" s="31"/>
    </row>
    <row r="32" spans="3:48" ht="17.25">
      <c r="C32" s="32"/>
      <c r="D32" s="262"/>
      <c r="E32" s="263"/>
      <c r="F32" s="80"/>
      <c r="G32" s="81"/>
      <c r="H32" s="82"/>
      <c r="I32" s="80"/>
      <c r="J32" s="81"/>
      <c r="K32" s="82"/>
      <c r="L32" s="80"/>
      <c r="M32" s="81"/>
      <c r="N32" s="82"/>
      <c r="O32" s="80"/>
      <c r="P32" s="81"/>
      <c r="Q32" s="82"/>
      <c r="R32" s="80"/>
      <c r="S32" s="81"/>
      <c r="T32" s="82"/>
      <c r="U32" s="80"/>
      <c r="V32" s="81"/>
      <c r="W32" s="82"/>
      <c r="X32" s="80"/>
      <c r="Y32" s="81"/>
      <c r="Z32" s="82"/>
      <c r="AA32" s="80"/>
      <c r="AB32" s="81"/>
      <c r="AC32" s="82"/>
      <c r="AD32" s="80"/>
      <c r="AE32" s="81"/>
      <c r="AF32" s="82"/>
      <c r="AG32" s="80"/>
      <c r="AH32" s="81"/>
      <c r="AI32" s="82"/>
      <c r="AJ32" s="83"/>
      <c r="AK32" s="81"/>
      <c r="AL32" s="82"/>
      <c r="AM32" s="80"/>
      <c r="AN32" s="88"/>
      <c r="AO32" s="89"/>
      <c r="AP32" s="90"/>
      <c r="AQ32" s="89"/>
      <c r="AR32" s="91"/>
      <c r="AS32" s="89"/>
      <c r="AT32" s="89"/>
      <c r="AU32" s="92"/>
      <c r="AV32" s="31"/>
    </row>
    <row r="33" spans="3:48" ht="17.25">
      <c r="C33" s="32"/>
      <c r="D33" s="262"/>
      <c r="E33" s="263"/>
      <c r="F33" s="80"/>
      <c r="G33" s="81"/>
      <c r="H33" s="82"/>
      <c r="I33" s="80"/>
      <c r="J33" s="81"/>
      <c r="K33" s="82"/>
      <c r="L33" s="80"/>
      <c r="M33" s="81"/>
      <c r="N33" s="82"/>
      <c r="O33" s="80"/>
      <c r="P33" s="81"/>
      <c r="Q33" s="82"/>
      <c r="R33" s="80"/>
      <c r="S33" s="81"/>
      <c r="T33" s="82"/>
      <c r="U33" s="80"/>
      <c r="V33" s="81"/>
      <c r="W33" s="82"/>
      <c r="X33" s="80"/>
      <c r="Y33" s="81"/>
      <c r="Z33" s="82"/>
      <c r="AA33" s="80"/>
      <c r="AB33" s="81"/>
      <c r="AC33" s="82"/>
      <c r="AD33" s="80"/>
      <c r="AE33" s="81"/>
      <c r="AF33" s="82"/>
      <c r="AG33" s="80"/>
      <c r="AH33" s="81"/>
      <c r="AI33" s="82"/>
      <c r="AJ33" s="83"/>
      <c r="AK33" s="81"/>
      <c r="AL33" s="82"/>
      <c r="AM33" s="80"/>
      <c r="AN33" s="88"/>
      <c r="AO33" s="89"/>
      <c r="AP33" s="90"/>
      <c r="AQ33" s="89"/>
      <c r="AR33" s="91"/>
      <c r="AS33" s="89"/>
      <c r="AT33" s="89"/>
      <c r="AU33" s="92"/>
      <c r="AV33" s="31"/>
    </row>
    <row r="34" spans="3:48" ht="17.25">
      <c r="C34" s="32"/>
      <c r="D34" s="262"/>
      <c r="E34" s="263"/>
      <c r="F34" s="80"/>
      <c r="G34" s="81"/>
      <c r="H34" s="82"/>
      <c r="I34" s="80"/>
      <c r="J34" s="81"/>
      <c r="K34" s="82"/>
      <c r="L34" s="80"/>
      <c r="M34" s="81"/>
      <c r="N34" s="82"/>
      <c r="O34" s="80"/>
      <c r="P34" s="81"/>
      <c r="Q34" s="82"/>
      <c r="R34" s="80"/>
      <c r="S34" s="81"/>
      <c r="T34" s="82"/>
      <c r="U34" s="80"/>
      <c r="V34" s="81"/>
      <c r="W34" s="82"/>
      <c r="X34" s="80"/>
      <c r="Y34" s="81"/>
      <c r="Z34" s="82"/>
      <c r="AA34" s="80"/>
      <c r="AB34" s="81"/>
      <c r="AC34" s="82"/>
      <c r="AD34" s="80"/>
      <c r="AE34" s="81"/>
      <c r="AF34" s="82"/>
      <c r="AG34" s="80"/>
      <c r="AH34" s="81"/>
      <c r="AI34" s="82"/>
      <c r="AJ34" s="83"/>
      <c r="AK34" s="81"/>
      <c r="AL34" s="82"/>
      <c r="AM34" s="80"/>
      <c r="AN34" s="88"/>
      <c r="AO34" s="89"/>
      <c r="AP34" s="90"/>
      <c r="AQ34" s="89"/>
      <c r="AR34" s="91"/>
      <c r="AS34" s="89"/>
      <c r="AT34" s="89"/>
      <c r="AU34" s="92"/>
      <c r="AV34" s="31"/>
    </row>
    <row r="35" spans="3:48" ht="17.25">
      <c r="C35" s="32"/>
      <c r="D35" s="262"/>
      <c r="E35" s="263"/>
      <c r="F35" s="80"/>
      <c r="G35" s="81"/>
      <c r="H35" s="82"/>
      <c r="I35" s="80"/>
      <c r="J35" s="81"/>
      <c r="K35" s="82"/>
      <c r="L35" s="80"/>
      <c r="M35" s="81"/>
      <c r="N35" s="82"/>
      <c r="O35" s="80"/>
      <c r="P35" s="81"/>
      <c r="Q35" s="82"/>
      <c r="R35" s="80"/>
      <c r="S35" s="81"/>
      <c r="T35" s="82"/>
      <c r="U35" s="80"/>
      <c r="V35" s="81"/>
      <c r="W35" s="82"/>
      <c r="X35" s="80"/>
      <c r="Y35" s="81"/>
      <c r="Z35" s="82"/>
      <c r="AA35" s="80"/>
      <c r="AB35" s="81"/>
      <c r="AC35" s="82"/>
      <c r="AD35" s="80"/>
      <c r="AE35" s="81"/>
      <c r="AF35" s="82"/>
      <c r="AG35" s="80"/>
      <c r="AH35" s="81"/>
      <c r="AI35" s="82"/>
      <c r="AJ35" s="83"/>
      <c r="AK35" s="81"/>
      <c r="AL35" s="82"/>
      <c r="AM35" s="80"/>
      <c r="AN35" s="88"/>
      <c r="AO35" s="89"/>
      <c r="AP35" s="90"/>
      <c r="AQ35" s="89"/>
      <c r="AR35" s="91"/>
      <c r="AS35" s="89"/>
      <c r="AT35" s="89"/>
      <c r="AU35" s="92"/>
      <c r="AV35" s="31"/>
    </row>
    <row r="36" spans="3:48" ht="17.25">
      <c r="C36" s="32"/>
      <c r="D36" s="262"/>
      <c r="E36" s="263"/>
      <c r="F36" s="80"/>
      <c r="G36" s="81"/>
      <c r="H36" s="82"/>
      <c r="I36" s="80"/>
      <c r="J36" s="81"/>
      <c r="K36" s="82"/>
      <c r="L36" s="80"/>
      <c r="M36" s="81"/>
      <c r="N36" s="82"/>
      <c r="O36" s="80"/>
      <c r="P36" s="81"/>
      <c r="Q36" s="82"/>
      <c r="R36" s="80"/>
      <c r="S36" s="81"/>
      <c r="T36" s="82"/>
      <c r="U36" s="80"/>
      <c r="V36" s="81"/>
      <c r="W36" s="82"/>
      <c r="X36" s="80"/>
      <c r="Y36" s="81"/>
      <c r="Z36" s="82"/>
      <c r="AA36" s="80"/>
      <c r="AB36" s="81"/>
      <c r="AC36" s="82"/>
      <c r="AD36" s="80"/>
      <c r="AE36" s="81"/>
      <c r="AF36" s="82"/>
      <c r="AG36" s="80"/>
      <c r="AH36" s="81"/>
      <c r="AI36" s="82"/>
      <c r="AJ36" s="83"/>
      <c r="AK36" s="81"/>
      <c r="AL36" s="82"/>
      <c r="AM36" s="80"/>
      <c r="AN36" s="88"/>
      <c r="AO36" s="89"/>
      <c r="AP36" s="90"/>
      <c r="AQ36" s="89"/>
      <c r="AR36" s="91"/>
      <c r="AS36" s="89"/>
      <c r="AT36" s="89"/>
      <c r="AU36" s="92"/>
      <c r="AV36" s="31"/>
    </row>
    <row r="37" spans="3:48" ht="17.25">
      <c r="C37" s="32"/>
      <c r="D37" s="262"/>
      <c r="E37" s="263"/>
      <c r="F37" s="80"/>
      <c r="G37" s="81"/>
      <c r="H37" s="82"/>
      <c r="I37" s="80"/>
      <c r="J37" s="81"/>
      <c r="K37" s="82"/>
      <c r="L37" s="80"/>
      <c r="M37" s="81"/>
      <c r="N37" s="82"/>
      <c r="O37" s="80"/>
      <c r="P37" s="81"/>
      <c r="Q37" s="82"/>
      <c r="R37" s="80"/>
      <c r="S37" s="81"/>
      <c r="T37" s="82"/>
      <c r="U37" s="80"/>
      <c r="V37" s="81"/>
      <c r="W37" s="82"/>
      <c r="X37" s="80"/>
      <c r="Y37" s="81"/>
      <c r="Z37" s="82"/>
      <c r="AA37" s="80"/>
      <c r="AB37" s="81"/>
      <c r="AC37" s="82"/>
      <c r="AD37" s="80"/>
      <c r="AE37" s="81"/>
      <c r="AF37" s="82"/>
      <c r="AG37" s="80"/>
      <c r="AH37" s="81"/>
      <c r="AI37" s="82"/>
      <c r="AJ37" s="83"/>
      <c r="AK37" s="81"/>
      <c r="AL37" s="82"/>
      <c r="AM37" s="80"/>
      <c r="AN37" s="88"/>
      <c r="AO37" s="89"/>
      <c r="AP37" s="90"/>
      <c r="AQ37" s="89"/>
      <c r="AR37" s="91"/>
      <c r="AS37" s="89"/>
      <c r="AT37" s="89"/>
      <c r="AU37" s="92"/>
      <c r="AV37" s="31"/>
    </row>
    <row r="38" spans="3:48" ht="17.25">
      <c r="C38" s="32"/>
      <c r="D38" s="262"/>
      <c r="E38" s="263"/>
      <c r="F38" s="80"/>
      <c r="G38" s="81"/>
      <c r="H38" s="82"/>
      <c r="I38" s="80"/>
      <c r="J38" s="81"/>
      <c r="K38" s="82"/>
      <c r="L38" s="80"/>
      <c r="M38" s="81"/>
      <c r="N38" s="82"/>
      <c r="O38" s="80"/>
      <c r="P38" s="81"/>
      <c r="Q38" s="82"/>
      <c r="R38" s="80"/>
      <c r="S38" s="81"/>
      <c r="T38" s="82"/>
      <c r="U38" s="80"/>
      <c r="V38" s="81"/>
      <c r="W38" s="82"/>
      <c r="X38" s="80"/>
      <c r="Y38" s="81"/>
      <c r="Z38" s="82"/>
      <c r="AA38" s="80"/>
      <c r="AB38" s="81"/>
      <c r="AC38" s="82"/>
      <c r="AD38" s="80"/>
      <c r="AE38" s="81"/>
      <c r="AF38" s="82"/>
      <c r="AG38" s="80"/>
      <c r="AH38" s="81"/>
      <c r="AI38" s="82"/>
      <c r="AJ38" s="83"/>
      <c r="AK38" s="81"/>
      <c r="AL38" s="82"/>
      <c r="AM38" s="80"/>
      <c r="AN38" s="88"/>
      <c r="AO38" s="89"/>
      <c r="AP38" s="90"/>
      <c r="AQ38" s="89"/>
      <c r="AR38" s="91"/>
      <c r="AS38" s="89"/>
      <c r="AT38" s="89"/>
      <c r="AU38" s="92"/>
      <c r="AV38" s="31"/>
    </row>
    <row r="39" spans="3:48" ht="17.25" customHeight="1">
      <c r="C39" s="32"/>
      <c r="D39" s="363" t="s">
        <v>95</v>
      </c>
      <c r="E39" s="364"/>
      <c r="F39" s="80">
        <v>1</v>
      </c>
      <c r="G39" s="81"/>
      <c r="H39" s="82"/>
      <c r="I39" s="80"/>
      <c r="J39" s="81"/>
      <c r="K39" s="82"/>
      <c r="L39" s="80"/>
      <c r="M39" s="81"/>
      <c r="N39" s="82"/>
      <c r="O39" s="80"/>
      <c r="P39" s="81"/>
      <c r="Q39" s="82"/>
      <c r="R39" s="80"/>
      <c r="S39" s="81"/>
      <c r="T39" s="82"/>
      <c r="U39" s="80"/>
      <c r="V39" s="81"/>
      <c r="W39" s="82"/>
      <c r="X39" s="80"/>
      <c r="Y39" s="81"/>
      <c r="Z39" s="82"/>
      <c r="AA39" s="80"/>
      <c r="AB39" s="81"/>
      <c r="AC39" s="82"/>
      <c r="AD39" s="80"/>
      <c r="AE39" s="81"/>
      <c r="AF39" s="82"/>
      <c r="AG39" s="80"/>
      <c r="AH39" s="81"/>
      <c r="AI39" s="82"/>
      <c r="AJ39" s="83"/>
      <c r="AK39" s="81"/>
      <c r="AL39" s="82"/>
      <c r="AM39" s="80"/>
      <c r="AN39" s="88"/>
      <c r="AO39" s="89"/>
      <c r="AP39" s="90"/>
      <c r="AQ39" s="89"/>
      <c r="AR39" s="91"/>
      <c r="AS39" s="89"/>
      <c r="AT39" s="89"/>
      <c r="AU39" s="92"/>
      <c r="AV39" s="31"/>
    </row>
    <row r="40" spans="3:48" ht="13.5">
      <c r="C40" s="270" t="s">
        <v>94</v>
      </c>
      <c r="D40" s="271"/>
      <c r="E40" s="272"/>
      <c r="F40" s="273"/>
      <c r="G40" s="274"/>
      <c r="H40" s="272"/>
      <c r="I40" s="273"/>
      <c r="J40" s="274"/>
      <c r="K40" s="272"/>
      <c r="L40" s="273"/>
      <c r="M40" s="274"/>
      <c r="N40" s="272"/>
      <c r="O40" s="273"/>
      <c r="P40" s="274"/>
      <c r="Q40" s="272"/>
      <c r="R40" s="273"/>
      <c r="S40" s="274"/>
      <c r="T40" s="272"/>
      <c r="U40" s="273"/>
      <c r="V40" s="274"/>
      <c r="W40" s="272"/>
      <c r="X40" s="273"/>
      <c r="Y40" s="274"/>
      <c r="Z40" s="272"/>
      <c r="AA40" s="273"/>
      <c r="AB40" s="274"/>
      <c r="AC40" s="272"/>
      <c r="AD40" s="273"/>
      <c r="AE40" s="274"/>
      <c r="AF40" s="272"/>
      <c r="AG40" s="273"/>
      <c r="AH40" s="274"/>
      <c r="AI40" s="272"/>
      <c r="AJ40" s="275"/>
      <c r="AK40" s="274"/>
      <c r="AL40" s="272"/>
      <c r="AM40" s="276"/>
      <c r="AN40" s="94" t="s">
        <v>41</v>
      </c>
      <c r="AO40" s="89"/>
      <c r="AP40" s="90" t="s">
        <v>59</v>
      </c>
      <c r="AQ40" s="89"/>
      <c r="AR40" s="91"/>
      <c r="AS40" s="89"/>
      <c r="AT40" s="89"/>
      <c r="AU40" s="92"/>
      <c r="AV40" s="31"/>
    </row>
    <row r="41" spans="3:48" ht="13.5">
      <c r="C41" s="32"/>
      <c r="D41" s="95"/>
      <c r="E41" s="82"/>
      <c r="F41" s="79"/>
      <c r="G41" s="96"/>
      <c r="H41" s="82"/>
      <c r="I41" s="79"/>
      <c r="J41" s="81"/>
      <c r="K41" s="82"/>
      <c r="L41" s="79"/>
      <c r="M41" s="81"/>
      <c r="N41" s="82"/>
      <c r="O41" s="79"/>
      <c r="P41" s="81"/>
      <c r="Q41" s="82"/>
      <c r="R41" s="79"/>
      <c r="S41" s="81"/>
      <c r="T41" s="82"/>
      <c r="U41" s="79"/>
      <c r="V41" s="81"/>
      <c r="W41" s="82"/>
      <c r="X41" s="79"/>
      <c r="Y41" s="81"/>
      <c r="Z41" s="82"/>
      <c r="AA41" s="79"/>
      <c r="AB41" s="81"/>
      <c r="AC41" s="82"/>
      <c r="AD41" s="79"/>
      <c r="AE41" s="81"/>
      <c r="AF41" s="82"/>
      <c r="AG41" s="79"/>
      <c r="AH41" s="81"/>
      <c r="AI41" s="82"/>
      <c r="AJ41" s="82"/>
      <c r="AK41" s="81"/>
      <c r="AL41" s="82"/>
      <c r="AM41" s="277"/>
      <c r="AN41" s="94" t="s">
        <v>42</v>
      </c>
      <c r="AO41" s="89"/>
      <c r="AP41" s="90" t="s">
        <v>59</v>
      </c>
      <c r="AQ41" s="89"/>
      <c r="AR41" s="91"/>
      <c r="AS41" s="89"/>
      <c r="AT41" s="89"/>
      <c r="AU41" s="92"/>
      <c r="AV41" s="31"/>
    </row>
    <row r="42" spans="3:48" ht="13.5">
      <c r="C42" s="32"/>
      <c r="D42" s="93"/>
      <c r="E42" s="82"/>
      <c r="F42" s="79"/>
      <c r="G42" s="81"/>
      <c r="H42" s="82"/>
      <c r="I42" s="79"/>
      <c r="J42" s="81"/>
      <c r="K42" s="82"/>
      <c r="L42" s="79"/>
      <c r="M42" s="81"/>
      <c r="N42" s="82"/>
      <c r="O42" s="79"/>
      <c r="P42" s="81"/>
      <c r="Q42" s="82"/>
      <c r="R42" s="79"/>
      <c r="S42" s="81"/>
      <c r="T42" s="82"/>
      <c r="U42" s="79"/>
      <c r="V42" s="81"/>
      <c r="W42" s="82"/>
      <c r="X42" s="79"/>
      <c r="Y42" s="81"/>
      <c r="Z42" s="82"/>
      <c r="AA42" s="79"/>
      <c r="AB42" s="81"/>
      <c r="AC42" s="82"/>
      <c r="AD42" s="79"/>
      <c r="AE42" s="81"/>
      <c r="AF42" s="82"/>
      <c r="AG42" s="79"/>
      <c r="AH42" s="81"/>
      <c r="AI42" s="82"/>
      <c r="AJ42" s="82"/>
      <c r="AK42" s="81"/>
      <c r="AL42" s="82"/>
      <c r="AM42" s="277"/>
      <c r="AN42" s="97"/>
      <c r="AO42" s="89"/>
      <c r="AP42" s="89"/>
      <c r="AQ42" s="89"/>
      <c r="AR42" s="91"/>
      <c r="AS42" s="89"/>
      <c r="AT42" s="89"/>
      <c r="AU42" s="92"/>
      <c r="AV42" s="31"/>
    </row>
    <row r="43" spans="3:48" ht="13.5">
      <c r="C43" s="32"/>
      <c r="D43" s="93"/>
      <c r="E43" s="82"/>
      <c r="F43" s="79"/>
      <c r="G43" s="81"/>
      <c r="H43" s="82"/>
      <c r="I43" s="79"/>
      <c r="J43" s="81"/>
      <c r="K43" s="82"/>
      <c r="L43" s="79"/>
      <c r="M43" s="81"/>
      <c r="N43" s="82"/>
      <c r="O43" s="79"/>
      <c r="P43" s="81"/>
      <c r="Q43" s="82"/>
      <c r="R43" s="79"/>
      <c r="S43" s="81"/>
      <c r="T43" s="82"/>
      <c r="U43" s="79"/>
      <c r="V43" s="81"/>
      <c r="W43" s="82"/>
      <c r="X43" s="79"/>
      <c r="Y43" s="81"/>
      <c r="Z43" s="82"/>
      <c r="AA43" s="79"/>
      <c r="AB43" s="81"/>
      <c r="AC43" s="82"/>
      <c r="AD43" s="79"/>
      <c r="AE43" s="81"/>
      <c r="AF43" s="82"/>
      <c r="AG43" s="79"/>
      <c r="AH43" s="81"/>
      <c r="AI43" s="82"/>
      <c r="AJ43" s="82"/>
      <c r="AK43" s="81"/>
      <c r="AL43" s="82"/>
      <c r="AM43" s="277"/>
      <c r="AN43" s="94" t="s">
        <v>43</v>
      </c>
      <c r="AO43" s="89"/>
      <c r="AP43" s="89"/>
      <c r="AQ43" s="89"/>
      <c r="AR43" s="91"/>
      <c r="AS43" s="89"/>
      <c r="AT43" s="89"/>
      <c r="AU43" s="92"/>
      <c r="AV43" s="31"/>
    </row>
    <row r="44" spans="3:48" ht="13.5">
      <c r="C44" s="32"/>
      <c r="D44" s="95"/>
      <c r="E44" s="82"/>
      <c r="F44" s="79"/>
      <c r="G44" s="81"/>
      <c r="H44" s="82"/>
      <c r="I44" s="79"/>
      <c r="J44" s="81"/>
      <c r="K44" s="82"/>
      <c r="L44" s="79"/>
      <c r="M44" s="81"/>
      <c r="N44" s="82"/>
      <c r="O44" s="79"/>
      <c r="P44" s="81"/>
      <c r="Q44" s="82"/>
      <c r="R44" s="79"/>
      <c r="S44" s="81"/>
      <c r="T44" s="82"/>
      <c r="U44" s="79"/>
      <c r="V44" s="81"/>
      <c r="W44" s="82"/>
      <c r="X44" s="79"/>
      <c r="Y44" s="81"/>
      <c r="Z44" s="82"/>
      <c r="AA44" s="79"/>
      <c r="AB44" s="81"/>
      <c r="AC44" s="82"/>
      <c r="AD44" s="79"/>
      <c r="AE44" s="81"/>
      <c r="AF44" s="82"/>
      <c r="AG44" s="79"/>
      <c r="AH44" s="81"/>
      <c r="AI44" s="82"/>
      <c r="AJ44" s="82"/>
      <c r="AK44" s="81"/>
      <c r="AL44" s="82"/>
      <c r="AM44" s="277"/>
      <c r="AN44" s="94"/>
      <c r="AO44" s="90" t="s">
        <v>60</v>
      </c>
      <c r="AP44" s="89"/>
      <c r="AQ44" s="89"/>
      <c r="AR44" s="91"/>
      <c r="AS44" s="89"/>
      <c r="AT44" s="89"/>
      <c r="AU44" s="92"/>
      <c r="AV44" s="31"/>
    </row>
    <row r="45" spans="3:48" ht="13.5">
      <c r="C45" s="40"/>
      <c r="D45" s="278"/>
      <c r="E45" s="279"/>
      <c r="F45" s="280"/>
      <c r="G45" s="281"/>
      <c r="H45" s="279"/>
      <c r="I45" s="280"/>
      <c r="J45" s="281"/>
      <c r="K45" s="279"/>
      <c r="L45" s="280"/>
      <c r="M45" s="281"/>
      <c r="N45" s="279"/>
      <c r="O45" s="280"/>
      <c r="P45" s="281"/>
      <c r="Q45" s="279"/>
      <c r="R45" s="280"/>
      <c r="S45" s="281"/>
      <c r="T45" s="279"/>
      <c r="U45" s="280"/>
      <c r="V45" s="281"/>
      <c r="W45" s="279"/>
      <c r="X45" s="280"/>
      <c r="Y45" s="281"/>
      <c r="Z45" s="279"/>
      <c r="AA45" s="280"/>
      <c r="AB45" s="281"/>
      <c r="AC45" s="279"/>
      <c r="AD45" s="280"/>
      <c r="AE45" s="281"/>
      <c r="AF45" s="279"/>
      <c r="AG45" s="280"/>
      <c r="AH45" s="281"/>
      <c r="AI45" s="279"/>
      <c r="AJ45" s="279"/>
      <c r="AK45" s="281"/>
      <c r="AL45" s="279"/>
      <c r="AM45" s="282"/>
      <c r="AN45" s="94"/>
      <c r="AO45" s="98"/>
      <c r="AP45" s="99" t="s">
        <v>61</v>
      </c>
      <c r="AQ45" s="89"/>
      <c r="AR45" s="91"/>
      <c r="AS45" s="89"/>
      <c r="AT45" s="89"/>
      <c r="AU45" s="92"/>
      <c r="AV45" s="31"/>
    </row>
    <row r="46" spans="3:48" ht="13.5">
      <c r="C46" s="283" t="s">
        <v>93</v>
      </c>
      <c r="D46" s="93"/>
      <c r="E46" s="82"/>
      <c r="F46" s="79"/>
      <c r="G46" s="81"/>
      <c r="H46" s="82"/>
      <c r="I46" s="79"/>
      <c r="J46" s="81"/>
      <c r="K46" s="82"/>
      <c r="L46" s="79"/>
      <c r="M46" s="81"/>
      <c r="N46" s="82"/>
      <c r="O46" s="79"/>
      <c r="P46" s="81"/>
      <c r="Q46" s="82"/>
      <c r="R46" s="79"/>
      <c r="S46" s="81"/>
      <c r="T46" s="82"/>
      <c r="U46" s="79"/>
      <c r="V46" s="81"/>
      <c r="W46" s="82"/>
      <c r="X46" s="79"/>
      <c r="Y46" s="81"/>
      <c r="Z46" s="82"/>
      <c r="AA46" s="79"/>
      <c r="AB46" s="81"/>
      <c r="AC46" s="82"/>
      <c r="AD46" s="79"/>
      <c r="AE46" s="81"/>
      <c r="AF46" s="82"/>
      <c r="AG46" s="79"/>
      <c r="AH46" s="81"/>
      <c r="AI46" s="82"/>
      <c r="AJ46" s="82"/>
      <c r="AK46" s="81"/>
      <c r="AL46" s="82"/>
      <c r="AM46" s="79"/>
      <c r="AN46" s="94"/>
      <c r="AO46" s="98"/>
      <c r="AP46" s="89"/>
      <c r="AQ46" s="89"/>
      <c r="AR46" s="91"/>
      <c r="AS46" s="89"/>
      <c r="AT46" s="89"/>
      <c r="AU46" s="92"/>
      <c r="AV46" s="31"/>
    </row>
    <row r="47" spans="3:48" ht="13.5">
      <c r="C47" s="32"/>
      <c r="D47" s="93"/>
      <c r="E47" s="82"/>
      <c r="F47" s="79"/>
      <c r="G47" s="81"/>
      <c r="H47" s="82"/>
      <c r="I47" s="79"/>
      <c r="J47" s="81"/>
      <c r="K47" s="82"/>
      <c r="L47" s="79"/>
      <c r="M47" s="81"/>
      <c r="N47" s="82"/>
      <c r="O47" s="79"/>
      <c r="P47" s="81"/>
      <c r="Q47" s="82"/>
      <c r="R47" s="79"/>
      <c r="S47" s="81"/>
      <c r="T47" s="82"/>
      <c r="U47" s="79"/>
      <c r="V47" s="81"/>
      <c r="W47" s="82"/>
      <c r="X47" s="79"/>
      <c r="Y47" s="81"/>
      <c r="Z47" s="82"/>
      <c r="AA47" s="79"/>
      <c r="AB47" s="81"/>
      <c r="AC47" s="82"/>
      <c r="AD47" s="79"/>
      <c r="AE47" s="81"/>
      <c r="AF47" s="82"/>
      <c r="AG47" s="79"/>
      <c r="AH47" s="81"/>
      <c r="AI47" s="82"/>
      <c r="AJ47" s="82"/>
      <c r="AK47" s="81"/>
      <c r="AL47" s="82"/>
      <c r="AM47" s="79"/>
      <c r="AN47" s="94" t="s">
        <v>44</v>
      </c>
      <c r="AO47" s="98"/>
      <c r="AP47" s="89"/>
      <c r="AQ47" s="89"/>
      <c r="AR47" s="91"/>
      <c r="AS47" s="89"/>
      <c r="AT47" s="89"/>
      <c r="AU47" s="92"/>
      <c r="AV47" s="31"/>
    </row>
    <row r="48" spans="3:48" ht="13.5">
      <c r="C48" s="32"/>
      <c r="D48" s="93"/>
      <c r="E48" s="82"/>
      <c r="F48" s="79"/>
      <c r="G48" s="81"/>
      <c r="H48" s="82"/>
      <c r="I48" s="79"/>
      <c r="J48" s="81"/>
      <c r="K48" s="82"/>
      <c r="L48" s="79"/>
      <c r="M48" s="81"/>
      <c r="N48" s="82"/>
      <c r="O48" s="79"/>
      <c r="P48" s="81"/>
      <c r="Q48" s="82"/>
      <c r="R48" s="79"/>
      <c r="S48" s="81"/>
      <c r="T48" s="82"/>
      <c r="U48" s="79"/>
      <c r="V48" s="81"/>
      <c r="W48" s="82"/>
      <c r="X48" s="79"/>
      <c r="Y48" s="81"/>
      <c r="Z48" s="82"/>
      <c r="AA48" s="79"/>
      <c r="AB48" s="81"/>
      <c r="AC48" s="82"/>
      <c r="AD48" s="79"/>
      <c r="AE48" s="81"/>
      <c r="AF48" s="82"/>
      <c r="AG48" s="79"/>
      <c r="AH48" s="81"/>
      <c r="AI48" s="82"/>
      <c r="AJ48" s="82"/>
      <c r="AK48" s="81"/>
      <c r="AL48" s="82"/>
      <c r="AM48" s="79"/>
      <c r="AN48" s="94"/>
      <c r="AO48" s="90" t="s">
        <v>45</v>
      </c>
      <c r="AP48" s="100"/>
      <c r="AQ48" s="89"/>
      <c r="AR48" s="91"/>
      <c r="AS48" s="101"/>
      <c r="AT48" s="89"/>
      <c r="AU48" s="92"/>
      <c r="AV48" s="31"/>
    </row>
    <row r="49" spans="3:48" ht="13.5">
      <c r="C49" s="32"/>
      <c r="D49" s="93"/>
      <c r="E49" s="82"/>
      <c r="F49" s="79"/>
      <c r="G49" s="81"/>
      <c r="H49" s="82"/>
      <c r="I49" s="79"/>
      <c r="J49" s="81"/>
      <c r="K49" s="82"/>
      <c r="L49" s="79"/>
      <c r="M49" s="81"/>
      <c r="N49" s="82"/>
      <c r="O49" s="79"/>
      <c r="P49" s="81"/>
      <c r="Q49" s="82"/>
      <c r="R49" s="79"/>
      <c r="S49" s="81"/>
      <c r="T49" s="82"/>
      <c r="U49" s="79"/>
      <c r="V49" s="81"/>
      <c r="W49" s="82"/>
      <c r="X49" s="79"/>
      <c r="Y49" s="81"/>
      <c r="Z49" s="82"/>
      <c r="AA49" s="79"/>
      <c r="AB49" s="81"/>
      <c r="AC49" s="82"/>
      <c r="AD49" s="79"/>
      <c r="AE49" s="81"/>
      <c r="AF49" s="82"/>
      <c r="AG49" s="79"/>
      <c r="AH49" s="81"/>
      <c r="AI49" s="82"/>
      <c r="AJ49" s="82"/>
      <c r="AK49" s="81"/>
      <c r="AL49" s="82"/>
      <c r="AM49" s="79"/>
      <c r="AN49" s="94"/>
      <c r="AO49" s="98"/>
      <c r="AP49" s="99" t="s">
        <v>61</v>
      </c>
      <c r="AQ49" s="89"/>
      <c r="AR49" s="91"/>
      <c r="AS49" s="89"/>
      <c r="AT49" s="89"/>
      <c r="AU49" s="92"/>
      <c r="AV49" s="31"/>
    </row>
    <row r="50" spans="3:48" ht="17.25">
      <c r="C50" s="102" t="s">
        <v>46</v>
      </c>
      <c r="D50" s="103"/>
      <c r="E50" s="355">
        <f>SUM(F29:F49)</f>
        <v>6</v>
      </c>
      <c r="F50" s="356"/>
      <c r="G50" s="104"/>
      <c r="H50" s="355">
        <f>SUM(I29:I49)</f>
        <v>2</v>
      </c>
      <c r="I50" s="356"/>
      <c r="J50" s="104"/>
      <c r="K50" s="355">
        <f>SUM(L29:L49)</f>
        <v>0</v>
      </c>
      <c r="L50" s="356"/>
      <c r="M50" s="104"/>
      <c r="N50" s="355">
        <f>SUM(O29:O49)</f>
        <v>0</v>
      </c>
      <c r="O50" s="356"/>
      <c r="P50" s="104"/>
      <c r="Q50" s="355">
        <f>SUM(R29:R49)</f>
        <v>0</v>
      </c>
      <c r="R50" s="356"/>
      <c r="S50" s="104"/>
      <c r="T50" s="355">
        <f>SUM(U29:U49)</f>
        <v>0</v>
      </c>
      <c r="U50" s="356"/>
      <c r="V50" s="104"/>
      <c r="W50" s="355">
        <f>SUM(X29:X49)</f>
        <v>0</v>
      </c>
      <c r="X50" s="356"/>
      <c r="Y50" s="104"/>
      <c r="Z50" s="355">
        <f>SUM(AA29:AA49)</f>
        <v>0</v>
      </c>
      <c r="AA50" s="356"/>
      <c r="AB50" s="104"/>
      <c r="AC50" s="355">
        <f>SUM(AD29:AD49)</f>
        <v>0</v>
      </c>
      <c r="AD50" s="356"/>
      <c r="AE50" s="104"/>
      <c r="AF50" s="355">
        <f>SUM(AG29:AG49)</f>
        <v>0</v>
      </c>
      <c r="AG50" s="356"/>
      <c r="AH50" s="104"/>
      <c r="AI50" s="355">
        <f>SUM(AJ29:AJ49)</f>
        <v>0</v>
      </c>
      <c r="AJ50" s="356"/>
      <c r="AK50" s="104"/>
      <c r="AL50" s="355">
        <f>SUM(AM29:AM49)</f>
        <v>0</v>
      </c>
      <c r="AM50" s="356"/>
      <c r="AN50" s="94"/>
      <c r="AO50" s="98"/>
      <c r="AP50" s="99"/>
      <c r="AQ50" s="89"/>
      <c r="AR50" s="91"/>
      <c r="AS50" s="89"/>
      <c r="AT50" s="89"/>
      <c r="AU50" s="92"/>
      <c r="AV50" s="31"/>
    </row>
    <row r="51" spans="3:48" ht="13.5">
      <c r="C51" s="23" t="s">
        <v>47</v>
      </c>
      <c r="D51" s="105"/>
      <c r="E51" s="106"/>
      <c r="F51" s="107"/>
      <c r="G51" s="108"/>
      <c r="H51" s="106"/>
      <c r="I51" s="107"/>
      <c r="J51" s="108"/>
      <c r="K51" s="106"/>
      <c r="L51" s="107"/>
      <c r="M51" s="108"/>
      <c r="N51" s="106"/>
      <c r="O51" s="107"/>
      <c r="P51" s="108"/>
      <c r="Q51" s="106"/>
      <c r="R51" s="107"/>
      <c r="S51" s="108"/>
      <c r="T51" s="106"/>
      <c r="U51" s="107"/>
      <c r="V51" s="108"/>
      <c r="W51" s="106"/>
      <c r="X51" s="107"/>
      <c r="Y51" s="108"/>
      <c r="Z51" s="106"/>
      <c r="AA51" s="107"/>
      <c r="AB51" s="108"/>
      <c r="AC51" s="106"/>
      <c r="AD51" s="107"/>
      <c r="AE51" s="108"/>
      <c r="AF51" s="106"/>
      <c r="AG51" s="107"/>
      <c r="AH51" s="108"/>
      <c r="AI51" s="106"/>
      <c r="AJ51" s="107"/>
      <c r="AK51" s="108"/>
      <c r="AL51" s="106"/>
      <c r="AM51" s="107"/>
      <c r="AN51" s="109"/>
      <c r="AO51" s="110"/>
      <c r="AP51" s="110"/>
      <c r="AQ51" s="110"/>
      <c r="AR51" s="111"/>
      <c r="AS51" s="110"/>
      <c r="AT51" s="110"/>
      <c r="AU51" s="112"/>
      <c r="AV51" s="31"/>
    </row>
    <row r="52" spans="3:48" ht="13.5">
      <c r="C52" s="32"/>
      <c r="D52" s="113"/>
      <c r="E52" s="114"/>
      <c r="F52" s="115"/>
      <c r="G52" s="116"/>
      <c r="H52" s="114"/>
      <c r="I52" s="115"/>
      <c r="J52" s="116"/>
      <c r="K52" s="114"/>
      <c r="L52" s="115"/>
      <c r="M52" s="116"/>
      <c r="N52" s="114"/>
      <c r="O52" s="115"/>
      <c r="P52" s="116"/>
      <c r="Q52" s="114"/>
      <c r="R52" s="115"/>
      <c r="S52" s="116"/>
      <c r="T52" s="114"/>
      <c r="U52" s="115"/>
      <c r="V52" s="116"/>
      <c r="W52" s="114"/>
      <c r="X52" s="115"/>
      <c r="Y52" s="116"/>
      <c r="Z52" s="114"/>
      <c r="AA52" s="115"/>
      <c r="AB52" s="116"/>
      <c r="AC52" s="114"/>
      <c r="AD52" s="115"/>
      <c r="AE52" s="116"/>
      <c r="AF52" s="114"/>
      <c r="AG52" s="115"/>
      <c r="AH52" s="116"/>
      <c r="AI52" s="114"/>
      <c r="AJ52" s="115"/>
      <c r="AK52" s="116"/>
      <c r="AL52" s="114"/>
      <c r="AM52" s="115"/>
      <c r="AN52" s="117"/>
      <c r="AO52" s="118"/>
      <c r="AP52" s="118"/>
      <c r="AQ52" s="118"/>
      <c r="AR52" s="119"/>
      <c r="AS52" s="118"/>
      <c r="AT52" s="118"/>
      <c r="AU52" s="120"/>
      <c r="AV52" s="31"/>
    </row>
    <row r="53" spans="3:48" ht="13.5">
      <c r="C53" s="40"/>
      <c r="D53" s="121"/>
      <c r="E53" s="122"/>
      <c r="F53" s="123"/>
      <c r="G53" s="124"/>
      <c r="H53" s="122"/>
      <c r="I53" s="123"/>
      <c r="J53" s="124"/>
      <c r="K53" s="122"/>
      <c r="L53" s="123"/>
      <c r="M53" s="124"/>
      <c r="N53" s="122"/>
      <c r="O53" s="123"/>
      <c r="P53" s="124"/>
      <c r="Q53" s="122"/>
      <c r="R53" s="123"/>
      <c r="S53" s="124"/>
      <c r="T53" s="122"/>
      <c r="U53" s="123"/>
      <c r="V53" s="124"/>
      <c r="W53" s="122"/>
      <c r="X53" s="123"/>
      <c r="Y53" s="124"/>
      <c r="Z53" s="122"/>
      <c r="AA53" s="123"/>
      <c r="AB53" s="124"/>
      <c r="AC53" s="122"/>
      <c r="AD53" s="123"/>
      <c r="AE53" s="124"/>
      <c r="AF53" s="122"/>
      <c r="AG53" s="123"/>
      <c r="AH53" s="124"/>
      <c r="AI53" s="122"/>
      <c r="AJ53" s="123"/>
      <c r="AK53" s="124"/>
      <c r="AL53" s="122"/>
      <c r="AM53" s="123"/>
      <c r="AN53" s="125"/>
      <c r="AO53" s="126"/>
      <c r="AP53" s="126"/>
      <c r="AQ53" s="126"/>
      <c r="AR53" s="127"/>
      <c r="AS53" s="126"/>
      <c r="AT53" s="126"/>
      <c r="AU53" s="128"/>
      <c r="AV53" s="31"/>
    </row>
    <row r="54" spans="32:50" ht="13.5">
      <c r="AF54" s="22" t="s">
        <v>13</v>
      </c>
      <c r="AH54" s="131"/>
      <c r="AI54" s="132"/>
      <c r="AJ54" s="133"/>
      <c r="AK54" s="131" t="s">
        <v>48</v>
      </c>
      <c r="AL54" s="132"/>
      <c r="AM54" s="134"/>
      <c r="AN54" s="135">
        <f aca="true" t="shared" si="0" ref="AN54:AT54">SUM(AN6:AN28)</f>
        <v>3</v>
      </c>
      <c r="AO54" s="136">
        <f t="shared" si="0"/>
        <v>1</v>
      </c>
      <c r="AP54" s="136">
        <f t="shared" si="0"/>
        <v>0</v>
      </c>
      <c r="AQ54" s="136">
        <f t="shared" si="0"/>
        <v>1</v>
      </c>
      <c r="AR54" s="137">
        <f t="shared" si="0"/>
        <v>8</v>
      </c>
      <c r="AS54" s="135">
        <f t="shared" si="0"/>
        <v>8</v>
      </c>
      <c r="AT54" s="136">
        <f t="shared" si="0"/>
        <v>0</v>
      </c>
      <c r="AU54" s="138" t="s">
        <v>13</v>
      </c>
      <c r="AV54" s="139"/>
      <c r="AX54" s="22">
        <f>SUM(AX6:AX28)</f>
        <v>2</v>
      </c>
    </row>
    <row r="55" ht="13.5">
      <c r="AK55" s="129" t="s">
        <v>49</v>
      </c>
    </row>
  </sheetData>
  <sheetProtection/>
  <mergeCells count="40">
    <mergeCell ref="Z50:AA50"/>
    <mergeCell ref="AC50:AD50"/>
    <mergeCell ref="AF50:AG50"/>
    <mergeCell ref="AI50:AJ50"/>
    <mergeCell ref="G29:H29"/>
    <mergeCell ref="D30:E30"/>
    <mergeCell ref="E50:F50"/>
    <mergeCell ref="H50:I50"/>
    <mergeCell ref="D39:E39"/>
    <mergeCell ref="AL50:AM50"/>
    <mergeCell ref="N50:O50"/>
    <mergeCell ref="Q50:R50"/>
    <mergeCell ref="T50:U50"/>
    <mergeCell ref="W50:X50"/>
    <mergeCell ref="C9:C10"/>
    <mergeCell ref="C11:C12"/>
    <mergeCell ref="K50:L50"/>
    <mergeCell ref="C17:C18"/>
    <mergeCell ref="C19:C20"/>
    <mergeCell ref="C21:C22"/>
    <mergeCell ref="C23:C24"/>
    <mergeCell ref="C25:C26"/>
    <mergeCell ref="C27:C28"/>
    <mergeCell ref="D29:E29"/>
    <mergeCell ref="AC2:AC4"/>
    <mergeCell ref="AF2:AF4"/>
    <mergeCell ref="K2:K4"/>
    <mergeCell ref="N2:N4"/>
    <mergeCell ref="Q2:Q4"/>
    <mergeCell ref="T2:T4"/>
    <mergeCell ref="AI2:AI4"/>
    <mergeCell ref="AL2:AL4"/>
    <mergeCell ref="C13:C14"/>
    <mergeCell ref="C15:C16"/>
    <mergeCell ref="W2:W4"/>
    <mergeCell ref="Z2:Z4"/>
    <mergeCell ref="E2:E4"/>
    <mergeCell ref="H2:H4"/>
    <mergeCell ref="C5:C6"/>
    <mergeCell ref="C7:C8"/>
  </mergeCells>
  <printOptions/>
  <pageMargins left="0.46" right="0.3" top="0.7" bottom="0.18" header="0.2" footer="0.1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t-arai</dc:creator>
  <cp:keywords/>
  <dc:description/>
  <cp:lastModifiedBy>新井敏彦</cp:lastModifiedBy>
  <cp:lastPrinted>2013-11-25T12:21:21Z</cp:lastPrinted>
  <dcterms:created xsi:type="dcterms:W3CDTF">2010-11-10T00:41:17Z</dcterms:created>
  <dcterms:modified xsi:type="dcterms:W3CDTF">2013-11-25T12:25:49Z</dcterms:modified>
  <cp:category/>
  <cp:version/>
  <cp:contentType/>
  <cp:contentStatus/>
</cp:coreProperties>
</file>